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workbookProtection workbookPassword="B70D" lockStructure="1"/>
  <bookViews>
    <workbookView xWindow="9940" yWindow="1580" windowWidth="33420" windowHeight="20540" tabRatio="500" firstSheet="1" activeTab="1"/>
  </bookViews>
  <sheets>
    <sheet name="Intitulés Q" sheetId="2" state="hidden" r:id="rId1"/>
    <sheet name="Saisies R" sheetId="7" r:id="rId2"/>
    <sheet name="Combinaison 3" sheetId="10" state="hidden" r:id="rId3"/>
    <sheet name="Représentation" sheetId="5" r:id="rId4"/>
    <sheet name="Linéarisation" sheetId="19" state="hidden" r:id="rId5"/>
    <sheet name="Interprétation" sheetId="2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69" i="10" l="1"/>
  <c r="AM69" i="10"/>
  <c r="AJ70" i="10"/>
  <c r="AM70" i="10"/>
  <c r="AJ71" i="10"/>
  <c r="AM71" i="10"/>
  <c r="AJ72" i="10"/>
  <c r="AM72" i="10"/>
  <c r="Z2" i="10"/>
  <c r="AJ73" i="10"/>
  <c r="AM73" i="10"/>
  <c r="AJ74" i="10"/>
  <c r="AM74" i="10"/>
  <c r="AJ75" i="10"/>
  <c r="AM75" i="10"/>
  <c r="AJ76" i="10"/>
  <c r="AM76" i="10"/>
  <c r="AJ5" i="10"/>
  <c r="AM5" i="10"/>
  <c r="AJ6" i="10"/>
  <c r="AM6" i="10"/>
  <c r="AJ7" i="10"/>
  <c r="AM7" i="10"/>
  <c r="AJ8" i="10"/>
  <c r="AM8" i="10"/>
  <c r="AJ9" i="10"/>
  <c r="AM9" i="10"/>
  <c r="AJ10" i="10"/>
  <c r="AM10" i="10"/>
  <c r="AJ11" i="10"/>
  <c r="AM11" i="10"/>
  <c r="AJ12" i="10"/>
  <c r="AM12" i="10"/>
  <c r="AJ13" i="10"/>
  <c r="AM13" i="10"/>
  <c r="AJ14" i="10"/>
  <c r="AM14" i="10"/>
  <c r="AJ15" i="10"/>
  <c r="AM15" i="10"/>
  <c r="AJ16" i="10"/>
  <c r="AM16" i="10"/>
  <c r="AJ17" i="10"/>
  <c r="AM17" i="10"/>
  <c r="AJ18" i="10"/>
  <c r="AM18" i="10"/>
  <c r="AJ19" i="10"/>
  <c r="AM19" i="10"/>
  <c r="AJ20" i="10"/>
  <c r="AM20" i="10"/>
  <c r="AJ21" i="10"/>
  <c r="AM21" i="10"/>
  <c r="AJ22" i="10"/>
  <c r="AM22" i="10"/>
  <c r="AJ23" i="10"/>
  <c r="AM23" i="10"/>
  <c r="AJ24" i="10"/>
  <c r="AM24" i="10"/>
  <c r="AJ25" i="10"/>
  <c r="AM25" i="10"/>
  <c r="AJ26" i="10"/>
  <c r="AM26" i="10"/>
  <c r="AJ27" i="10"/>
  <c r="AM27" i="10"/>
  <c r="AJ28" i="10"/>
  <c r="AM28" i="10"/>
  <c r="AJ29" i="10"/>
  <c r="AM29" i="10"/>
  <c r="AJ30" i="10"/>
  <c r="AM30" i="10"/>
  <c r="AJ31" i="10"/>
  <c r="AM31" i="10"/>
  <c r="AJ32" i="10"/>
  <c r="AM32" i="10"/>
  <c r="AJ33" i="10"/>
  <c r="AM33" i="10"/>
  <c r="AJ34" i="10"/>
  <c r="AM34" i="10"/>
  <c r="AJ35" i="10"/>
  <c r="AM35" i="10"/>
  <c r="AJ36" i="10"/>
  <c r="AM36" i="10"/>
  <c r="AJ37" i="10"/>
  <c r="AM37" i="10"/>
  <c r="AJ38" i="10"/>
  <c r="AM38" i="10"/>
  <c r="AJ39" i="10"/>
  <c r="AM39" i="10"/>
  <c r="AJ40" i="10"/>
  <c r="AM40" i="10"/>
  <c r="AJ41" i="10"/>
  <c r="AM41" i="10"/>
  <c r="AJ42" i="10"/>
  <c r="AM42" i="10"/>
  <c r="AJ43" i="10"/>
  <c r="AM43" i="10"/>
  <c r="AJ44" i="10"/>
  <c r="AM44" i="10"/>
  <c r="AJ45" i="10"/>
  <c r="AM45" i="10"/>
  <c r="AJ46" i="10"/>
  <c r="AM46" i="10"/>
  <c r="AJ47" i="10"/>
  <c r="AM47" i="10"/>
  <c r="AJ48" i="10"/>
  <c r="AM48" i="10"/>
  <c r="AJ49" i="10"/>
  <c r="AM49" i="10"/>
  <c r="AJ50" i="10"/>
  <c r="AM50" i="10"/>
  <c r="AJ51" i="10"/>
  <c r="AM51" i="10"/>
  <c r="AJ52" i="10"/>
  <c r="AM52" i="10"/>
  <c r="AJ53" i="10"/>
  <c r="AM53" i="10"/>
  <c r="AJ54" i="10"/>
  <c r="AM54" i="10"/>
  <c r="AJ55" i="10"/>
  <c r="AM55" i="10"/>
  <c r="AJ56" i="10"/>
  <c r="AM56" i="10"/>
  <c r="AJ57" i="10"/>
  <c r="AM57" i="10"/>
  <c r="AJ58" i="10"/>
  <c r="AM58" i="10"/>
  <c r="AJ59" i="10"/>
  <c r="AM59" i="10"/>
  <c r="AJ60" i="10"/>
  <c r="AM60" i="10"/>
  <c r="AJ61" i="10"/>
  <c r="AM61" i="10"/>
  <c r="AJ62" i="10"/>
  <c r="AM62" i="10"/>
  <c r="AJ63" i="10"/>
  <c r="AM63" i="10"/>
  <c r="AJ64" i="10"/>
  <c r="AM64" i="10"/>
  <c r="AJ65" i="10"/>
  <c r="AM65" i="10"/>
  <c r="AJ66" i="10"/>
  <c r="AM66" i="10"/>
  <c r="AJ67" i="10"/>
  <c r="AM67" i="10"/>
  <c r="AJ68" i="10"/>
  <c r="AM68" i="10"/>
  <c r="AJ77" i="10"/>
  <c r="AM77" i="10"/>
  <c r="AJ78" i="10"/>
  <c r="AM78" i="10"/>
  <c r="AJ79" i="10"/>
  <c r="AM79" i="10"/>
  <c r="AJ80" i="10"/>
  <c r="AM80" i="10"/>
  <c r="AJ81" i="10"/>
  <c r="AM81" i="10"/>
  <c r="AJ82" i="10"/>
  <c r="AM82" i="10"/>
  <c r="AJ83" i="10"/>
  <c r="AM83" i="10"/>
  <c r="AJ84" i="10"/>
  <c r="AM84" i="10"/>
  <c r="AJ85" i="10"/>
  <c r="AM85" i="10"/>
  <c r="AJ86" i="10"/>
  <c r="AM86" i="10"/>
  <c r="AJ87" i="10"/>
  <c r="AM87" i="10"/>
  <c r="AJ88" i="10"/>
  <c r="AM88" i="10"/>
  <c r="AJ89" i="10"/>
  <c r="AM89" i="10"/>
  <c r="AJ90" i="10"/>
  <c r="AM90" i="10"/>
  <c r="AJ91" i="10"/>
  <c r="AM91" i="10"/>
  <c r="AJ92" i="10"/>
  <c r="AM92" i="10"/>
  <c r="AJ93" i="10"/>
  <c r="AM93" i="10"/>
  <c r="AJ94" i="10"/>
  <c r="AM94" i="10"/>
  <c r="AJ95" i="10"/>
  <c r="AM95" i="10"/>
  <c r="AJ96" i="10"/>
  <c r="AM96" i="10"/>
  <c r="AJ97" i="10"/>
  <c r="AM97" i="10"/>
  <c r="AA2" i="10"/>
  <c r="AB2" i="10"/>
  <c r="AC2" i="10"/>
  <c r="AD2" i="10"/>
  <c r="AE2" i="10"/>
  <c r="AF2" i="10"/>
  <c r="AG2" i="10"/>
  <c r="AH2" i="10"/>
  <c r="Q2" i="10"/>
  <c r="R2" i="10"/>
  <c r="S2" i="10"/>
  <c r="T2" i="10"/>
  <c r="U2" i="10"/>
  <c r="V2" i="10"/>
  <c r="W2" i="10"/>
  <c r="X2" i="10"/>
  <c r="Y2" i="10"/>
  <c r="BB4" i="10"/>
  <c r="H2" i="10"/>
  <c r="I2" i="10"/>
  <c r="J2" i="10"/>
  <c r="K2" i="10"/>
  <c r="L2" i="10"/>
  <c r="M2" i="10"/>
  <c r="N2" i="10"/>
  <c r="O2" i="10"/>
  <c r="P2" i="10"/>
  <c r="BC4" i="10"/>
  <c r="BB5" i="10"/>
  <c r="BC5" i="10"/>
  <c r="BB6" i="10"/>
  <c r="O60" i="5"/>
  <c r="A97" i="22"/>
  <c r="D97" i="22"/>
  <c r="A96" i="22"/>
  <c r="D96" i="22"/>
  <c r="A95" i="22"/>
  <c r="D95" i="22"/>
  <c r="A68" i="22"/>
  <c r="D94" i="22"/>
  <c r="A47" i="22"/>
  <c r="D93" i="22"/>
  <c r="A46" i="22"/>
  <c r="D92" i="22"/>
  <c r="A44" i="22"/>
  <c r="D90" i="22"/>
  <c r="A94" i="22"/>
  <c r="D89" i="22"/>
  <c r="A93" i="22"/>
  <c r="D88" i="22"/>
  <c r="A92" i="22"/>
  <c r="D87" i="22"/>
  <c r="A91" i="22"/>
  <c r="D86" i="22"/>
  <c r="A67" i="22"/>
  <c r="D85" i="22"/>
  <c r="A66" i="22"/>
  <c r="D84" i="22"/>
  <c r="A43" i="22"/>
  <c r="D83" i="22"/>
  <c r="A42" i="22"/>
  <c r="D82" i="22"/>
  <c r="A41" i="22"/>
  <c r="D81" i="22"/>
  <c r="A90" i="22"/>
  <c r="D80" i="22"/>
  <c r="A89" i="22"/>
  <c r="D79" i="22"/>
  <c r="A88" i="22"/>
  <c r="D78" i="22"/>
  <c r="A65" i="22"/>
  <c r="D77" i="22"/>
  <c r="A64" i="22"/>
  <c r="D76" i="22"/>
  <c r="A63" i="22"/>
  <c r="D75" i="22"/>
  <c r="A62" i="22"/>
  <c r="D74" i="22"/>
  <c r="A40" i="22"/>
  <c r="D73" i="22"/>
  <c r="A39" i="22"/>
  <c r="D72" i="22"/>
  <c r="A38" i="22"/>
  <c r="D71" i="22"/>
  <c r="A87" i="22"/>
  <c r="D70" i="22"/>
  <c r="A86" i="22"/>
  <c r="D69" i="22"/>
  <c r="A85" i="22"/>
  <c r="D68" i="22"/>
  <c r="A84" i="22"/>
  <c r="D67" i="22"/>
  <c r="A61" i="22"/>
  <c r="D66" i="22"/>
  <c r="A60" i="22"/>
  <c r="D65" i="22"/>
  <c r="A59" i="22"/>
  <c r="D64" i="22"/>
  <c r="A37" i="22"/>
  <c r="D63" i="22"/>
  <c r="A36" i="22"/>
  <c r="D62" i="22"/>
  <c r="A35" i="22"/>
  <c r="D61" i="22"/>
  <c r="A34" i="22"/>
  <c r="D60" i="22"/>
  <c r="A33" i="22"/>
  <c r="D59" i="22"/>
  <c r="A83" i="22"/>
  <c r="D58" i="22"/>
  <c r="A82" i="22"/>
  <c r="D57" i="22"/>
  <c r="A58" i="22"/>
  <c r="D56" i="22"/>
  <c r="A57" i="22"/>
  <c r="D55" i="22"/>
  <c r="A32" i="22"/>
  <c r="D54" i="22"/>
  <c r="A31" i="22"/>
  <c r="D53" i="22"/>
  <c r="A30" i="22"/>
  <c r="D52" i="22"/>
  <c r="A29" i="22"/>
  <c r="D51" i="22"/>
  <c r="A28" i="22"/>
  <c r="D50" i="22"/>
  <c r="A27" i="22"/>
  <c r="D49" i="22"/>
  <c r="A26" i="22"/>
  <c r="D48" i="22"/>
  <c r="A81" i="22"/>
  <c r="D47" i="22"/>
  <c r="A80" i="22"/>
  <c r="D46" i="22"/>
  <c r="A79" i="22"/>
  <c r="D45" i="22"/>
  <c r="A56" i="22"/>
  <c r="D44" i="22"/>
  <c r="A55" i="22"/>
  <c r="D43" i="22"/>
  <c r="A25" i="22"/>
  <c r="D42" i="22"/>
  <c r="A24" i="22"/>
  <c r="D41" i="22"/>
  <c r="A23" i="22"/>
  <c r="D40" i="22"/>
  <c r="A22" i="22"/>
  <c r="D39" i="22"/>
  <c r="A21" i="22"/>
  <c r="D38" i="22"/>
  <c r="A78" i="22"/>
  <c r="D37" i="22"/>
  <c r="A54" i="22"/>
  <c r="D36" i="22"/>
  <c r="A53" i="22"/>
  <c r="D35" i="22"/>
  <c r="A20" i="22"/>
  <c r="D34" i="22"/>
  <c r="A19" i="22"/>
  <c r="D33" i="22"/>
  <c r="A18" i="22"/>
  <c r="D32" i="22"/>
  <c r="A77" i="22"/>
  <c r="D31" i="22"/>
  <c r="A76" i="22"/>
  <c r="D30" i="22"/>
  <c r="A75" i="22"/>
  <c r="D29" i="22"/>
  <c r="A74" i="22"/>
  <c r="D28" i="22"/>
  <c r="A50" i="22"/>
  <c r="D24" i="22"/>
  <c r="A73" i="22"/>
  <c r="D27" i="22"/>
  <c r="A52" i="22"/>
  <c r="D26" i="22"/>
  <c r="A51" i="22"/>
  <c r="D25" i="22"/>
  <c r="A17" i="22"/>
  <c r="D23" i="22"/>
  <c r="A71" i="22"/>
  <c r="D18" i="22"/>
  <c r="A70" i="22"/>
  <c r="D17" i="22"/>
  <c r="D16" i="22"/>
  <c r="A49" i="22"/>
  <c r="D15" i="22"/>
  <c r="A48" i="22"/>
  <c r="D14" i="22"/>
  <c r="A12" i="22"/>
  <c r="D13" i="22"/>
  <c r="A9" i="22"/>
  <c r="D12" i="22"/>
  <c r="A8" i="22"/>
  <c r="D11" i="22"/>
  <c r="A5" i="22"/>
  <c r="D10" i="22"/>
  <c r="D5" i="22"/>
  <c r="P1" i="5"/>
  <c r="E1" i="5"/>
  <c r="B5" i="19"/>
  <c r="C6" i="19"/>
  <c r="E96" i="22"/>
  <c r="E97" i="22"/>
  <c r="E95" i="22"/>
  <c r="E94" i="22"/>
  <c r="D91" i="22"/>
  <c r="E91" i="22"/>
  <c r="E92" i="22"/>
  <c r="E93" i="22"/>
  <c r="E90" i="22"/>
  <c r="E87" i="22"/>
  <c r="E88" i="22"/>
  <c r="E89" i="22"/>
  <c r="E86" i="22"/>
  <c r="A69" i="22"/>
  <c r="E85" i="22"/>
  <c r="E84" i="22"/>
  <c r="A45" i="22"/>
  <c r="E82" i="22"/>
  <c r="E83" i="22"/>
  <c r="E81" i="22"/>
  <c r="E79" i="22"/>
  <c r="E80" i="22"/>
  <c r="E78" i="22"/>
  <c r="E75" i="22"/>
  <c r="E76" i="22"/>
  <c r="E77" i="22"/>
  <c r="E74" i="22"/>
  <c r="E72" i="22"/>
  <c r="E73" i="22"/>
  <c r="E71" i="22"/>
  <c r="E70" i="22"/>
  <c r="E68" i="22"/>
  <c r="E69" i="22"/>
  <c r="E67" i="22"/>
  <c r="E65" i="22"/>
  <c r="E66" i="22"/>
  <c r="E64" i="22"/>
  <c r="E60" i="22"/>
  <c r="E61" i="22"/>
  <c r="E62" i="22"/>
  <c r="E63" i="22"/>
  <c r="E59" i="22"/>
  <c r="E58" i="22"/>
  <c r="E57" i="22"/>
  <c r="E56" i="22"/>
  <c r="E55" i="22"/>
  <c r="E53" i="22"/>
  <c r="E54" i="22"/>
  <c r="E49" i="22"/>
  <c r="E50" i="22"/>
  <c r="E51" i="22"/>
  <c r="E52" i="22"/>
  <c r="E48" i="22"/>
  <c r="E46" i="22"/>
  <c r="E47" i="22"/>
  <c r="E45" i="22"/>
  <c r="E44" i="22"/>
  <c r="E43" i="22"/>
  <c r="E42" i="22"/>
  <c r="E39" i="22"/>
  <c r="E40" i="22"/>
  <c r="E41" i="22"/>
  <c r="E38" i="22"/>
  <c r="E37" i="22"/>
  <c r="E36" i="22"/>
  <c r="E35" i="22"/>
  <c r="E33" i="22"/>
  <c r="E34" i="22"/>
  <c r="E32" i="22"/>
  <c r="E28" i="22"/>
  <c r="E29" i="22"/>
  <c r="E30" i="22"/>
  <c r="E31" i="22"/>
  <c r="E27" i="22"/>
  <c r="E25" i="22"/>
  <c r="E26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A15" i="22"/>
  <c r="D21" i="22"/>
  <c r="A16" i="22"/>
  <c r="D22" i="22"/>
  <c r="A14" i="22"/>
  <c r="D20" i="22"/>
  <c r="A13" i="22"/>
  <c r="D19" i="22"/>
  <c r="A72" i="22"/>
  <c r="A6" i="22"/>
  <c r="D6" i="22"/>
  <c r="A7" i="22"/>
  <c r="D7" i="22"/>
  <c r="A10" i="22"/>
  <c r="D8" i="22"/>
  <c r="A11" i="22"/>
  <c r="D9" i="22"/>
  <c r="AQ5" i="10"/>
  <c r="H3" i="10"/>
  <c r="J3" i="10"/>
  <c r="AJ3" i="10"/>
  <c r="BA2" i="10"/>
  <c r="BC6" i="10"/>
  <c r="AN97" i="10"/>
  <c r="AQ97" i="10"/>
  <c r="AP97" i="10"/>
  <c r="AO97" i="10"/>
  <c r="AI97" i="10"/>
  <c r="G97" i="10"/>
  <c r="AP88" i="10"/>
  <c r="AP91" i="10"/>
  <c r="AP94" i="10"/>
  <c r="AN88" i="10"/>
  <c r="AQ88" i="10"/>
  <c r="AN89" i="10"/>
  <c r="AQ89" i="10"/>
  <c r="AN90" i="10"/>
  <c r="AQ90" i="10"/>
  <c r="AN91" i="10"/>
  <c r="AQ91" i="10"/>
  <c r="AN69" i="10"/>
  <c r="AQ69" i="10"/>
  <c r="AN70" i="10"/>
  <c r="AQ70" i="10"/>
  <c r="AN71" i="10"/>
  <c r="AQ71" i="10"/>
  <c r="AN72" i="10"/>
  <c r="AQ72" i="10"/>
  <c r="AN73" i="10"/>
  <c r="AQ73" i="10"/>
  <c r="AN74" i="10"/>
  <c r="AQ74" i="10"/>
  <c r="AN75" i="10"/>
  <c r="AQ75" i="10"/>
  <c r="AN76" i="10"/>
  <c r="AQ76" i="10"/>
  <c r="AN77" i="10"/>
  <c r="AQ77" i="10"/>
  <c r="AN78" i="10"/>
  <c r="AQ78" i="10"/>
  <c r="AN79" i="10"/>
  <c r="AQ79" i="10"/>
  <c r="AN80" i="10"/>
  <c r="AQ80" i="10"/>
  <c r="AN81" i="10"/>
  <c r="AQ81" i="10"/>
  <c r="AN82" i="10"/>
  <c r="AQ82" i="10"/>
  <c r="AN83" i="10"/>
  <c r="AQ83" i="10"/>
  <c r="AN84" i="10"/>
  <c r="AQ84" i="10"/>
  <c r="AN85" i="10"/>
  <c r="AQ85" i="10"/>
  <c r="AN86" i="10"/>
  <c r="AQ86" i="10"/>
  <c r="AN87" i="10"/>
  <c r="AQ87" i="10"/>
  <c r="AN92" i="10"/>
  <c r="AQ92" i="10"/>
  <c r="AN93" i="10"/>
  <c r="AQ93" i="10"/>
  <c r="AN94" i="10"/>
  <c r="AQ94" i="10"/>
  <c r="AN95" i="10"/>
  <c r="AQ95" i="10"/>
  <c r="AN96" i="10"/>
  <c r="AQ96" i="10"/>
  <c r="AP89" i="10"/>
  <c r="AP90" i="10"/>
  <c r="AP92" i="10"/>
  <c r="AP93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95" i="10"/>
  <c r="AP96" i="10"/>
  <c r="C97" i="10"/>
  <c r="AO96" i="10"/>
  <c r="AI96" i="10"/>
  <c r="G96" i="10"/>
  <c r="AO95" i="10"/>
  <c r="AI95" i="10"/>
  <c r="G95" i="10"/>
  <c r="AO94" i="10"/>
  <c r="AI94" i="10"/>
  <c r="G94" i="10"/>
  <c r="AO93" i="10"/>
  <c r="AI93" i="10"/>
  <c r="G93" i="10"/>
  <c r="AO92" i="10"/>
  <c r="AI92" i="10"/>
  <c r="G92" i="10"/>
  <c r="AO91" i="10"/>
  <c r="AI91" i="10"/>
  <c r="G91" i="10"/>
  <c r="AO90" i="10"/>
  <c r="AI90" i="10"/>
  <c r="G90" i="10"/>
  <c r="AO89" i="10"/>
  <c r="AI89" i="10"/>
  <c r="G89" i="10"/>
  <c r="AO88" i="10"/>
  <c r="AI88" i="10"/>
  <c r="G88" i="10"/>
  <c r="AO87" i="10"/>
  <c r="AI87" i="10"/>
  <c r="G87" i="10"/>
  <c r="C87" i="10"/>
  <c r="AO86" i="10"/>
  <c r="AI86" i="10"/>
  <c r="G86" i="10"/>
  <c r="AO85" i="10"/>
  <c r="AI85" i="10"/>
  <c r="G85" i="10"/>
  <c r="AO84" i="10"/>
  <c r="AI84" i="10"/>
  <c r="G84" i="10"/>
  <c r="AO83" i="10"/>
  <c r="AI83" i="10"/>
  <c r="G83" i="10"/>
  <c r="AO82" i="10"/>
  <c r="AI82" i="10"/>
  <c r="G82" i="10"/>
  <c r="AO81" i="10"/>
  <c r="AI81" i="10"/>
  <c r="G81" i="10"/>
  <c r="AO80" i="10"/>
  <c r="AI80" i="10"/>
  <c r="G80" i="10"/>
  <c r="AO79" i="10"/>
  <c r="AI79" i="10"/>
  <c r="G79" i="10"/>
  <c r="AO78" i="10"/>
  <c r="AI78" i="10"/>
  <c r="G78" i="10"/>
  <c r="C78" i="10"/>
  <c r="AO77" i="10"/>
  <c r="AI77" i="10"/>
  <c r="G77" i="10"/>
  <c r="AO76" i="10"/>
  <c r="AI76" i="10"/>
  <c r="G76" i="10"/>
  <c r="AO75" i="10"/>
  <c r="AI75" i="10"/>
  <c r="G75" i="10"/>
  <c r="AO74" i="10"/>
  <c r="AI74" i="10"/>
  <c r="G74" i="10"/>
  <c r="AO73" i="10"/>
  <c r="AI73" i="10"/>
  <c r="G73" i="10"/>
  <c r="AO72" i="10"/>
  <c r="AI72" i="10"/>
  <c r="G72" i="10"/>
  <c r="C72" i="10"/>
  <c r="AO71" i="10"/>
  <c r="AI71" i="10"/>
  <c r="G71" i="10"/>
  <c r="AO70" i="10"/>
  <c r="AI70" i="10"/>
  <c r="G70" i="10"/>
  <c r="AO69" i="10"/>
  <c r="AI69" i="10"/>
  <c r="G69" i="10"/>
  <c r="AN68" i="10"/>
  <c r="AQ68" i="10"/>
  <c r="AP68" i="10"/>
  <c r="AJ4" i="10"/>
  <c r="AO68" i="10"/>
  <c r="AI68" i="10"/>
  <c r="G68" i="10"/>
  <c r="AP62" i="10"/>
  <c r="AP66" i="10"/>
  <c r="AN62" i="10"/>
  <c r="AQ62" i="10"/>
  <c r="AN63" i="10"/>
  <c r="AQ63" i="10"/>
  <c r="AN64" i="10"/>
  <c r="AQ64" i="10"/>
  <c r="AN65" i="10"/>
  <c r="AQ65" i="10"/>
  <c r="AN48" i="10"/>
  <c r="AQ48" i="10"/>
  <c r="AN49" i="10"/>
  <c r="AQ49" i="10"/>
  <c r="AN50" i="10"/>
  <c r="AQ50" i="10"/>
  <c r="AN51" i="10"/>
  <c r="AQ51" i="10"/>
  <c r="AN52" i="10"/>
  <c r="AQ52" i="10"/>
  <c r="AN53" i="10"/>
  <c r="AQ53" i="10"/>
  <c r="AN54" i="10"/>
  <c r="AQ54" i="10"/>
  <c r="AN55" i="10"/>
  <c r="AQ55" i="10"/>
  <c r="AN56" i="10"/>
  <c r="AQ56" i="10"/>
  <c r="AN57" i="10"/>
  <c r="AQ57" i="10"/>
  <c r="AN58" i="10"/>
  <c r="AQ58" i="10"/>
  <c r="AN59" i="10"/>
  <c r="AQ59" i="10"/>
  <c r="AN60" i="10"/>
  <c r="AQ60" i="10"/>
  <c r="AN61" i="10"/>
  <c r="AQ61" i="10"/>
  <c r="AN66" i="10"/>
  <c r="AQ66" i="10"/>
  <c r="AN67" i="10"/>
  <c r="AQ67" i="10"/>
  <c r="AP63" i="10"/>
  <c r="AP64" i="10"/>
  <c r="AP65" i="10"/>
  <c r="AP67" i="10"/>
  <c r="C67" i="10"/>
  <c r="AP40" i="10"/>
  <c r="AN40" i="10"/>
  <c r="AQ40" i="10"/>
  <c r="AN41" i="10"/>
  <c r="AQ41" i="10"/>
  <c r="AP41" i="10"/>
  <c r="D67" i="10"/>
  <c r="C68" i="10"/>
  <c r="AO67" i="10"/>
  <c r="AI67" i="10"/>
  <c r="G67" i="10"/>
  <c r="AO66" i="10"/>
  <c r="AI66" i="10"/>
  <c r="G66" i="10"/>
  <c r="AO65" i="10"/>
  <c r="AI65" i="10"/>
  <c r="G65" i="10"/>
  <c r="AO64" i="10"/>
  <c r="AI64" i="10"/>
  <c r="G64" i="10"/>
  <c r="AO63" i="10"/>
  <c r="AI63" i="10"/>
  <c r="G63" i="10"/>
  <c r="AO62" i="10"/>
  <c r="AI62" i="10"/>
  <c r="G62" i="10"/>
  <c r="AP61" i="10"/>
  <c r="AO61" i="10"/>
  <c r="AI61" i="10"/>
  <c r="G61" i="10"/>
  <c r="AP55" i="10"/>
  <c r="AP57" i="10"/>
  <c r="AP59" i="10"/>
  <c r="AP56" i="10"/>
  <c r="AP58" i="10"/>
  <c r="AP60" i="10"/>
  <c r="C60" i="10"/>
  <c r="AP31" i="10"/>
  <c r="AP35" i="10"/>
  <c r="AN31" i="10"/>
  <c r="AQ31" i="10"/>
  <c r="AN35" i="10"/>
  <c r="AQ35" i="10"/>
  <c r="AN37" i="10"/>
  <c r="AQ37" i="10"/>
  <c r="AP37" i="10"/>
  <c r="D60" i="10"/>
  <c r="C61" i="10"/>
  <c r="AO60" i="10"/>
  <c r="AI60" i="10"/>
  <c r="G60" i="10"/>
  <c r="AO59" i="10"/>
  <c r="AI59" i="10"/>
  <c r="G59" i="10"/>
  <c r="AO58" i="10"/>
  <c r="AI58" i="10"/>
  <c r="G58" i="10"/>
  <c r="AO57" i="10"/>
  <c r="AI57" i="10"/>
  <c r="G57" i="10"/>
  <c r="AO56" i="10"/>
  <c r="AI56" i="10"/>
  <c r="G56" i="10"/>
  <c r="AO55" i="10"/>
  <c r="AI55" i="10"/>
  <c r="G55" i="10"/>
  <c r="AP54" i="10"/>
  <c r="AO54" i="10"/>
  <c r="AI54" i="10"/>
  <c r="G54" i="10"/>
  <c r="AP50" i="10"/>
  <c r="AP53" i="10"/>
  <c r="AP51" i="10"/>
  <c r="AP52" i="10"/>
  <c r="C53" i="10"/>
  <c r="AP17" i="10"/>
  <c r="AP18" i="10"/>
  <c r="AN17" i="10"/>
  <c r="AQ17" i="10"/>
  <c r="AN18" i="10"/>
  <c r="AQ18" i="10"/>
  <c r="AN20" i="10"/>
  <c r="AQ20" i="10"/>
  <c r="AP20" i="10"/>
  <c r="D53" i="10"/>
  <c r="C54" i="10"/>
  <c r="AO53" i="10"/>
  <c r="AI53" i="10"/>
  <c r="G53" i="10"/>
  <c r="AO52" i="10"/>
  <c r="AI52" i="10"/>
  <c r="G52" i="10"/>
  <c r="AO51" i="10"/>
  <c r="AI51" i="10"/>
  <c r="G51" i="10"/>
  <c r="AO50" i="10"/>
  <c r="AI50" i="10"/>
  <c r="G50" i="10"/>
  <c r="AP49" i="10"/>
  <c r="AO49" i="10"/>
  <c r="AI49" i="10"/>
  <c r="G49" i="10"/>
  <c r="AP48" i="10"/>
  <c r="C48" i="10"/>
  <c r="AP27" i="10"/>
  <c r="AN27" i="10"/>
  <c r="AQ27" i="10"/>
  <c r="D48" i="10"/>
  <c r="C49" i="10"/>
  <c r="AO48" i="10"/>
  <c r="AI48" i="10"/>
  <c r="G48" i="10"/>
  <c r="AN47" i="10"/>
  <c r="AQ47" i="10"/>
  <c r="AP47" i="10"/>
  <c r="AO47" i="10"/>
  <c r="AI47" i="10"/>
  <c r="G47" i="10"/>
  <c r="AN38" i="10"/>
  <c r="AN39" i="10"/>
  <c r="AN42" i="10"/>
  <c r="AN43" i="10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9" i="10"/>
  <c r="AN21" i="10"/>
  <c r="AN22" i="10"/>
  <c r="AN23" i="10"/>
  <c r="AN24" i="10"/>
  <c r="AN25" i="10"/>
  <c r="AN26" i="10"/>
  <c r="AN28" i="10"/>
  <c r="AN29" i="10"/>
  <c r="AN30" i="10"/>
  <c r="AN32" i="10"/>
  <c r="AN33" i="10"/>
  <c r="AN34" i="10"/>
  <c r="AN36" i="10"/>
  <c r="AN44" i="10"/>
  <c r="AN45" i="10"/>
  <c r="AN46" i="10"/>
  <c r="C47" i="10"/>
  <c r="AQ46" i="10"/>
  <c r="AP46" i="10"/>
  <c r="AO46" i="10"/>
  <c r="AI46" i="10"/>
  <c r="G46" i="10"/>
  <c r="AQ45" i="10"/>
  <c r="AP45" i="10"/>
  <c r="AO45" i="10"/>
  <c r="AI45" i="10"/>
  <c r="G45" i="10"/>
  <c r="AQ44" i="10"/>
  <c r="AP44" i="10"/>
  <c r="AO44" i="10"/>
  <c r="AI44" i="10"/>
  <c r="G44" i="10"/>
  <c r="AQ43" i="10"/>
  <c r="AP43" i="10"/>
  <c r="AO43" i="10"/>
  <c r="AI43" i="10"/>
  <c r="G43" i="10"/>
  <c r="AQ42" i="10"/>
  <c r="AP42" i="10"/>
  <c r="AO42" i="10"/>
  <c r="AI42" i="10"/>
  <c r="G42" i="10"/>
  <c r="AO41" i="10"/>
  <c r="AI41" i="10"/>
  <c r="G41" i="10"/>
  <c r="AO40" i="10"/>
  <c r="AI40" i="10"/>
  <c r="G40" i="10"/>
  <c r="AQ39" i="10"/>
  <c r="AP39" i="10"/>
  <c r="AO39" i="10"/>
  <c r="AI39" i="10"/>
  <c r="G39" i="10"/>
  <c r="AQ38" i="10"/>
  <c r="AP38" i="10"/>
  <c r="AO38" i="10"/>
  <c r="AI38" i="10"/>
  <c r="G38" i="10"/>
  <c r="AO37" i="10"/>
  <c r="AI37" i="10"/>
  <c r="G37" i="10"/>
  <c r="C37" i="10"/>
  <c r="AQ36" i="10"/>
  <c r="AP36" i="10"/>
  <c r="AO36" i="10"/>
  <c r="AI36" i="10"/>
  <c r="G36" i="10"/>
  <c r="AO35" i="10"/>
  <c r="AI35" i="10"/>
  <c r="G35" i="10"/>
  <c r="AP34" i="10"/>
  <c r="AO34" i="10"/>
  <c r="AI34" i="10"/>
  <c r="G34" i="10"/>
  <c r="AQ33" i="10"/>
  <c r="AP33" i="10"/>
  <c r="AO33" i="10"/>
  <c r="AI33" i="10"/>
  <c r="G33" i="10"/>
  <c r="AQ32" i="10"/>
  <c r="AP32" i="10"/>
  <c r="AO32" i="10"/>
  <c r="AI32" i="10"/>
  <c r="G32" i="10"/>
  <c r="AO31" i="10"/>
  <c r="AI31" i="10"/>
  <c r="G31" i="10"/>
  <c r="AQ30" i="10"/>
  <c r="AP30" i="10"/>
  <c r="AO30" i="10"/>
  <c r="AI30" i="10"/>
  <c r="G30" i="10"/>
  <c r="AQ29" i="10"/>
  <c r="AP29" i="10"/>
  <c r="AO29" i="10"/>
  <c r="AI29" i="10"/>
  <c r="G29" i="10"/>
  <c r="AQ28" i="10"/>
  <c r="AP28" i="10"/>
  <c r="AO28" i="10"/>
  <c r="AI28" i="10"/>
  <c r="G28" i="10"/>
  <c r="AO27" i="10"/>
  <c r="AI27" i="10"/>
  <c r="G27" i="10"/>
  <c r="AQ26" i="10"/>
  <c r="AP26" i="10"/>
  <c r="AO26" i="10"/>
  <c r="AI26" i="10"/>
  <c r="G26" i="10"/>
  <c r="AQ25" i="10"/>
  <c r="AP25" i="10"/>
  <c r="AO25" i="10"/>
  <c r="AI25" i="10"/>
  <c r="G25" i="10"/>
  <c r="AQ24" i="10"/>
  <c r="AP24" i="10"/>
  <c r="AO24" i="10"/>
  <c r="AI24" i="10"/>
  <c r="G24" i="10"/>
  <c r="AQ23" i="10"/>
  <c r="AP23" i="10"/>
  <c r="AO23" i="10"/>
  <c r="AI23" i="10"/>
  <c r="G23" i="10"/>
  <c r="AQ22" i="10"/>
  <c r="AP22" i="10"/>
  <c r="AO22" i="10"/>
  <c r="AI22" i="10"/>
  <c r="G22" i="10"/>
  <c r="AQ21" i="10"/>
  <c r="AP21" i="10"/>
  <c r="AO21" i="10"/>
  <c r="AI21" i="10"/>
  <c r="G21" i="10"/>
  <c r="AO20" i="10"/>
  <c r="AI20" i="10"/>
  <c r="G20" i="10"/>
  <c r="C20" i="10"/>
  <c r="AQ19" i="10"/>
  <c r="AP19" i="10"/>
  <c r="AO19" i="10"/>
  <c r="AI19" i="10"/>
  <c r="G19" i="10"/>
  <c r="AO18" i="10"/>
  <c r="AI18" i="10"/>
  <c r="G18" i="10"/>
  <c r="AO17" i="10"/>
  <c r="AI17" i="10"/>
  <c r="G17" i="10"/>
  <c r="AQ16" i="10"/>
  <c r="AP16" i="10"/>
  <c r="AO16" i="10"/>
  <c r="AI16" i="10"/>
  <c r="G16" i="10"/>
  <c r="AQ15" i="10"/>
  <c r="AP15" i="10"/>
  <c r="AO15" i="10"/>
  <c r="AI15" i="10"/>
  <c r="G15" i="10"/>
  <c r="AQ14" i="10"/>
  <c r="AP14" i="10"/>
  <c r="AO14" i="10"/>
  <c r="AI14" i="10"/>
  <c r="G14" i="10"/>
  <c r="AQ13" i="10"/>
  <c r="AP13" i="10"/>
  <c r="AO13" i="10"/>
  <c r="AI13" i="10"/>
  <c r="G13" i="10"/>
  <c r="AQ12" i="10"/>
  <c r="AP12" i="10"/>
  <c r="AO12" i="10"/>
  <c r="AI12" i="10"/>
  <c r="G12" i="10"/>
  <c r="AQ11" i="10"/>
  <c r="AP11" i="10"/>
  <c r="AO11" i="10"/>
  <c r="AI11" i="10"/>
  <c r="G11" i="10"/>
  <c r="AQ10" i="10"/>
  <c r="AP10" i="10"/>
  <c r="AO10" i="10"/>
  <c r="AI10" i="10"/>
  <c r="G10" i="10"/>
  <c r="C10" i="10"/>
  <c r="AQ9" i="10"/>
  <c r="AP9" i="10"/>
  <c r="AO9" i="10"/>
  <c r="AI9" i="10"/>
  <c r="G9" i="10"/>
  <c r="P3" i="10"/>
  <c r="D9" i="10"/>
  <c r="AQ8" i="10"/>
  <c r="AP8" i="10"/>
  <c r="AO8" i="10"/>
  <c r="AI8" i="10"/>
  <c r="G8" i="10"/>
  <c r="O3" i="10"/>
  <c r="D8" i="10"/>
  <c r="AQ7" i="10"/>
  <c r="AP7" i="10"/>
  <c r="AO7" i="10"/>
  <c r="AI7" i="10"/>
  <c r="G7" i="10"/>
  <c r="N3" i="10"/>
  <c r="D7" i="10"/>
  <c r="AQ6" i="10"/>
  <c r="AP6" i="10"/>
  <c r="AO6" i="10"/>
  <c r="AI6" i="10"/>
  <c r="G6" i="10"/>
  <c r="M3" i="10"/>
  <c r="D6" i="10"/>
  <c r="AP5" i="10"/>
  <c r="AO5" i="10"/>
  <c r="AI5" i="10"/>
  <c r="G5" i="10"/>
  <c r="L3" i="10"/>
  <c r="D5" i="10"/>
  <c r="K3" i="10"/>
  <c r="D4" i="10"/>
  <c r="I3" i="10"/>
  <c r="D3" i="10"/>
  <c r="D2" i="10"/>
  <c r="D1" i="10"/>
  <c r="A2" i="19"/>
  <c r="C5" i="19"/>
  <c r="B6" i="19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</calcChain>
</file>

<file path=xl/sharedStrings.xml><?xml version="1.0" encoding="utf-8"?>
<sst xmlns="http://schemas.openxmlformats.org/spreadsheetml/2006/main" count="410" uniqueCount="180">
  <si>
    <t>Proche de 1 : je me perçois comme une entité structurante, bien portante et motrice.</t>
    <phoneticPr fontId="15" type="noConversion"/>
  </si>
  <si>
    <t xml:space="preserve">Proche de 0,5 : je me perçois comme une entité avec un fort potentiel mais devant conforter ses atouts. </t>
    <phoneticPr fontId="15" type="noConversion"/>
  </si>
  <si>
    <t>Proche de 0 : je me perçois comme une entité intermédiaire, dont l’enjeu est de parvenir à s’orienter positivement.</t>
    <phoneticPr fontId="15" type="noConversion"/>
  </si>
  <si>
    <t>Proche de -0,5 : je me perçois comme une entité fragile, requérant une action de redressement stratégique.</t>
    <phoneticPr fontId="15" type="noConversion"/>
  </si>
  <si>
    <t xml:space="preserve">Proche de -1 : je me perçois comme une entité en grande difficulté requérant une aide d’urgence.
</t>
    <phoneticPr fontId="15" type="noConversion"/>
  </si>
  <si>
    <t>PROFILS ASSOCIES A LA NOTE SYNTHETIQUE (entre -1 et 1) :</t>
    <phoneticPr fontId="15" type="noConversion"/>
  </si>
  <si>
    <t>Nos canaux de communication sont inefficaces</t>
    <phoneticPr fontId="15" type="noConversion"/>
  </si>
  <si>
    <t>GLOSSAIRE</t>
    <phoneticPr fontId="15" type="noConversion"/>
  </si>
  <si>
    <r>
      <t>Clé</t>
    </r>
    <r>
      <rPr>
        <sz val="12"/>
        <rFont val="Calibri"/>
      </rPr>
      <t xml:space="preserve"> : ce qui permet la différenciation concurrentielle sur le marché.</t>
    </r>
    <phoneticPr fontId="15" type="noConversion"/>
  </si>
  <si>
    <t>Nous pouvons davantage adapter nos canaux de communication aux types de familles que nous ciblons</t>
    <phoneticPr fontId="15" type="noConversion"/>
  </si>
  <si>
    <t>Exemple ACTIVITES CLE : enseignement et encadrement = cœur de métier</t>
    <phoneticPr fontId="15" type="noConversion"/>
  </si>
  <si>
    <t>Exemples de RESSOURCES CLE : adjoint pastoral, locaux, profs, parents de l'APEL (pas les autres familles), internat, cantine bonne, sécurisation des extérieurs, taux d'encadrement des élèves, équipement sportif en interne, sorties et voyages scolaires. = argument de différenciation commerciale de l'école.</t>
    <phoneticPr fontId="15" type="noConversion"/>
  </si>
  <si>
    <t>Nous pouvons trouver de nouveaux canaux de communication</t>
  </si>
  <si>
    <t>Nous avons prise sur nos revenus, ce qui nous permet d'envisager sereinement l'évolution de nos coûts</t>
  </si>
  <si>
    <t>La qualité de nos ressources humaines est menacée (enseignants, encadrement)</t>
  </si>
  <si>
    <t xml:space="preserve">L'école publique menace notre part d'emprise locale </t>
  </si>
  <si>
    <t>Ce que propose l'établissement a un fort rayonnement</t>
  </si>
  <si>
    <t>Nos ressources financières sont difficiles à prévoir</t>
  </si>
  <si>
    <t>Mon établissement dispose d'un fonds de roulement suffisant</t>
  </si>
  <si>
    <t>Nos coûts sont faciles à prévoir</t>
  </si>
  <si>
    <t>Les relations avec les familles sont de plus en plus complexes</t>
  </si>
  <si>
    <t>Le site internet est une vitrine positive de l'établissement</t>
  </si>
  <si>
    <t>Gestion</t>
  </si>
  <si>
    <t>Cohérence avec les valeurs de l'EC</t>
  </si>
  <si>
    <t xml:space="preserve">Gestion
</t>
  </si>
  <si>
    <t>Capacité de négociation avec les parties prenantes</t>
  </si>
  <si>
    <t>Qualité de l'enseignement et des actions éducatives</t>
  </si>
  <si>
    <t>Moyens humains et matériels</t>
  </si>
  <si>
    <t>Connaissance de la clientèle</t>
  </si>
  <si>
    <t>Capacité à gérer et générer des revenus</t>
  </si>
  <si>
    <t>Capacité à gérer, prévoir et limiter les coûts</t>
  </si>
  <si>
    <t>Communication et relationnel client</t>
  </si>
  <si>
    <t>Cœur de métier</t>
  </si>
  <si>
    <t xml:space="preserve">Communication et relationnel client
</t>
  </si>
  <si>
    <t xml:space="preserve">Cohérence avec les valeurs de l'EC
</t>
  </si>
  <si>
    <t>Les types de familles qui s'adressent à nous sont assez divers</t>
    <phoneticPr fontId="15" type="noConversion"/>
  </si>
  <si>
    <t>Nous savons prendre en compte la diversité de la société</t>
    <phoneticPr fontId="15" type="noConversion"/>
  </si>
  <si>
    <r>
      <t>Notre équilibre financier est menac</t>
    </r>
    <r>
      <rPr>
        <sz val="12"/>
        <rFont val="Calibri"/>
      </rPr>
      <t>é</t>
    </r>
    <r>
      <rPr>
        <sz val="12"/>
        <rFont val="Calibri"/>
        <scheme val="minor"/>
      </rPr>
      <t xml:space="preserve"> (attractivité de l'école publique, détérioration pouvoir d'achat, baisse des subventions)</t>
    </r>
    <phoneticPr fontId="15" type="noConversion"/>
  </si>
  <si>
    <t>L'image de notre école est détériorée</t>
  </si>
  <si>
    <t>L'école publique propose une meilleure offre de services à moindre prix</t>
  </si>
  <si>
    <t>Nous pouvons resserrer nos relations avec les familles</t>
  </si>
  <si>
    <t>Nous pouvons améliorer la rentabilité et la performance de certains canaux de communication</t>
  </si>
  <si>
    <t xml:space="preserve">  </t>
  </si>
  <si>
    <t>Note</t>
  </si>
  <si>
    <t>Pondération</t>
  </si>
  <si>
    <t>Il existe des opportunités de toucher plus de familles par le biais de nos partenaires</t>
  </si>
  <si>
    <t>Analyse</t>
  </si>
  <si>
    <t>Synthèse</t>
  </si>
  <si>
    <t>OM</t>
  </si>
  <si>
    <t>F</t>
  </si>
  <si>
    <t>rotation</t>
  </si>
  <si>
    <t>y</t>
  </si>
  <si>
    <t>Note originale</t>
  </si>
  <si>
    <t>Note projetée</t>
  </si>
  <si>
    <t>Note normalisée (rotation)</t>
  </si>
  <si>
    <t>Nous pouvons augmenter nos revenus en enrichissant notre offre (nouveaux services, partenariats pour coupler des services…)</t>
  </si>
  <si>
    <t>Ce que nous proposons, d'autres le font aussi (reste du privé, hors contrat, public)</t>
  </si>
  <si>
    <t>Nous bénéficions de synergies entre établissements</t>
  </si>
  <si>
    <t>NoteMax</t>
  </si>
  <si>
    <t>NoteMaxMixte</t>
  </si>
  <si>
    <t>Note+</t>
  </si>
  <si>
    <t>NoteMax+</t>
  </si>
  <si>
    <t>Notre communication est mal adaptée aux familles</t>
  </si>
  <si>
    <t>Nous allons vers l'excellence éducative</t>
  </si>
  <si>
    <t xml:space="preserve"> </t>
  </si>
  <si>
    <t>Certains coûts risquent de devenir imprévisibles</t>
  </si>
  <si>
    <t>Certains coûts menacent d'augmenter plus rapidement que les revenus correspondants</t>
  </si>
  <si>
    <t>Nous risquons de perdre des partenaires</t>
  </si>
  <si>
    <t>Nos partenaires peuvent choisir de collaborer avec l'école publique</t>
  </si>
  <si>
    <t>La probabilité que les familles nous quittent est élevée</t>
  </si>
  <si>
    <t>La concurrence avec le public va s'intensifier</t>
  </si>
  <si>
    <t>L'école publique occupe de plus en plus les canaux de communication</t>
  </si>
  <si>
    <t>Le service aux familles peut être amélioré en proposant une offre globale et unifée</t>
  </si>
  <si>
    <t>Certains partenaires peuvent compléter notre proposition d'offre éducative</t>
  </si>
  <si>
    <t>Nous pouvons davantage profiter de l'augmentation des effectifs scolarisables</t>
  </si>
  <si>
    <t>x</t>
  </si>
  <si>
    <t>±</t>
  </si>
  <si>
    <t>N°Q</t>
  </si>
  <si>
    <t>Forces/Faiblesses</t>
  </si>
  <si>
    <t>Menaces</t>
  </si>
  <si>
    <t>Opportunités</t>
  </si>
  <si>
    <t>Nous perdons régulièrement des familles au profit de l'école publique</t>
  </si>
  <si>
    <t>Les relations avec les familles risquent de se détériorer</t>
  </si>
  <si>
    <t>Canaux de communication</t>
  </si>
  <si>
    <t>Nous pouvons générer de nouveaux services aux familles</t>
  </si>
  <si>
    <t>Les familles ont de nouvelles attentes que nous ne pouvons satisfaire</t>
  </si>
  <si>
    <t>Les familles sont disposées à financer de nouveaux services</t>
  </si>
  <si>
    <t>Nous pouvons réduire les coûts</t>
  </si>
  <si>
    <t>Nous pouvons améliorer les performances de notre établissement en général</t>
  </si>
  <si>
    <t>Des opportunités d'externalisation existent</t>
  </si>
  <si>
    <t>x :</t>
  </si>
  <si>
    <t>vecteur projection (x,-1)</t>
  </si>
  <si>
    <t xml:space="preserve">Nous sommes trop dépendants d'un ou plusieurs flux financiers </t>
  </si>
  <si>
    <t>Nous avons des flux de revenus appelés à disparaître</t>
  </si>
  <si>
    <t>Les horaires de notre établissement correspondent aux besoins des familles</t>
  </si>
  <si>
    <t>MENACES</t>
  </si>
  <si>
    <t>FORCES / FAIBLESSES</t>
  </si>
  <si>
    <t>OPPORTUNITES</t>
  </si>
  <si>
    <t>L'équilibre encadrement, infrastructure (locaux) est optimal</t>
  </si>
  <si>
    <t>Valeur</t>
  </si>
  <si>
    <t>Entierement en désaccord</t>
  </si>
  <si>
    <t>Plutôt en désaccord</t>
  </si>
  <si>
    <t>Plutôt en accord</t>
  </si>
  <si>
    <t>Totalement en accord</t>
  </si>
  <si>
    <t>Nous recevons régulièrement des réclamations de la part des familles</t>
  </si>
  <si>
    <t>Relation avec les familles</t>
  </si>
  <si>
    <t>Les canaux de communication</t>
  </si>
  <si>
    <t>Note synthétique :</t>
  </si>
  <si>
    <t>Nous bénéficions d'économies par mutualisation</t>
  </si>
  <si>
    <t>Ce que nous proposons est assez proche de l'enseignement public</t>
  </si>
  <si>
    <t>Nos moyens de communication sont diversifés et performants</t>
  </si>
  <si>
    <t>Nos canaux de communication ne sont plus/pas adaptés à nos familles</t>
  </si>
  <si>
    <r>
      <t>N</t>
    </r>
    <r>
      <rPr>
        <sz val="12"/>
        <rFont val="Calibri"/>
        <scheme val="minor"/>
      </rPr>
      <t>ous pouvons élargir notre offre éducative</t>
    </r>
  </si>
  <si>
    <t>Un meilleur équipement informatique augmenterait notre performance globale</t>
  </si>
  <si>
    <t>Forces identifiées :  à optimiser</t>
  </si>
  <si>
    <t>De grandes faiblesses perçues :  réorganiser</t>
  </si>
  <si>
    <t>Valeurs de l'EC</t>
  </si>
  <si>
    <t>Services aux familles</t>
  </si>
  <si>
    <t>Etablissement</t>
  </si>
  <si>
    <t>Nous mobilisons nos ressources (techniques, matérielles &amp; financières) au bon moment</t>
  </si>
  <si>
    <r>
      <t>Nous avons des ressources humaines inexploitées</t>
    </r>
    <r>
      <rPr>
        <sz val="12"/>
        <rFont val="Calibri"/>
      </rPr>
      <t xml:space="preserve"> </t>
    </r>
  </si>
  <si>
    <t>Date</t>
  </si>
  <si>
    <t>Spécificité et contenu de l'offre</t>
  </si>
  <si>
    <t>ANALYSE PHARE QUANTITATIVE SUR LES ENJEUX</t>
  </si>
  <si>
    <r>
      <t>Les enseignants sont, en majorité, expérime</t>
    </r>
    <r>
      <rPr>
        <sz val="12"/>
        <rFont val="Calibri"/>
      </rPr>
      <t>n</t>
    </r>
    <r>
      <rPr>
        <sz val="12"/>
        <rFont val="Calibri"/>
        <scheme val="minor"/>
      </rPr>
      <t>tés</t>
    </r>
  </si>
  <si>
    <t>Valeur de l'offre</t>
  </si>
  <si>
    <t>Points forts  :  communiquer et sécuriser</t>
  </si>
  <si>
    <t>Des menaces identifiées : surveiller et s'apprêter à affronter</t>
  </si>
  <si>
    <t>Des opportunités faibles mais concrètes : à creuser</t>
  </si>
  <si>
    <t xml:space="preserve">Levier trop fragile </t>
  </si>
  <si>
    <t>Levier à consolider avant de servir d'appui</t>
  </si>
  <si>
    <t>Levier solide à employer immédiatement</t>
  </si>
  <si>
    <t>Levier porteur de l'organisation</t>
  </si>
  <si>
    <t>Etablissement XXXXXXXX</t>
  </si>
  <si>
    <t>00/00/2000</t>
  </si>
  <si>
    <t>Il existe un écart entre la réalité des coûts pour les familles dans l’année et la présentation initiale des frais d’inscription</t>
  </si>
  <si>
    <t>Nous pouvons utiliser moins de ressources coûteuses pour le même résultat</t>
  </si>
  <si>
    <t>Nous pouvons  remplacer nos ressources financières ponctuelles par des ressources financières pérennes</t>
  </si>
  <si>
    <t xml:space="preserve">Nous sommes en capacité d'augmenter les tarifs </t>
  </si>
  <si>
    <r>
      <t>Nous pouvons mieux satisfaire les familles en connaissant mieux les familles susc</t>
    </r>
    <r>
      <rPr>
        <sz val="12"/>
        <rFont val="Calibri"/>
      </rPr>
      <t>e</t>
    </r>
    <r>
      <rPr>
        <sz val="12"/>
        <rFont val="Calibri"/>
        <scheme val="minor"/>
      </rPr>
      <t>ptibles de venir chez nous</t>
    </r>
  </si>
  <si>
    <t>Les familles identifient facilement notre valeur ajoutée</t>
  </si>
  <si>
    <r>
      <t xml:space="preserve">L'école publique </t>
    </r>
    <r>
      <rPr>
        <sz val="12"/>
        <rFont val="Calibri"/>
      </rPr>
      <t>dispose de ressources plus importantes en matière de communication</t>
    </r>
  </si>
  <si>
    <t>Un mode de fonctionnement en réseau nous aiderait à nous concentrer sur notre cœur d'activité</t>
  </si>
  <si>
    <t>Nous avons les moyens de créer une dynamique de communauté éducative (mobilisation de tous les acteurs et existence de lieux de concertation)</t>
  </si>
  <si>
    <t>Un environnement fait d'opportunités  à saisir</t>
  </si>
  <si>
    <t>Des menaces sérieuses qui vont remettre en cause          l' activité</t>
  </si>
  <si>
    <t xml:space="preserve">Des faiblesses perçues : prendre en compte et remédier </t>
  </si>
  <si>
    <t>SYNTHÈSE PHARE QUANTITATIVE SUR LES LEVIERS</t>
  </si>
  <si>
    <t>Pour chaque assertion mettre un x dans la bonne colonne, ne pas laisser de colonne vide</t>
  </si>
  <si>
    <t>Nos élèves trouvent facilement les établissements qui assureront le parcours scolaire dans de bonnes conditions</t>
  </si>
  <si>
    <t xml:space="preserve">Nous avons des flux de revenus diversifiés, au-delà du binôme parents - mairie </t>
  </si>
  <si>
    <r>
      <t xml:space="preserve">Notre établissement privé bénéficie de ressources humaines clés* </t>
    </r>
    <r>
      <rPr>
        <sz val="12"/>
        <rFont val="Calibri"/>
      </rPr>
      <t>qui ne se retrouvent pas</t>
    </r>
    <r>
      <rPr>
        <sz val="12"/>
        <rFont val="Calibri"/>
        <scheme val="minor"/>
      </rPr>
      <t xml:space="preserve"> dans l'enseignement public</t>
    </r>
  </si>
  <si>
    <t>ATTENTION : vous disposez d'un glossaire en bas de page, signalé par un *</t>
  </si>
  <si>
    <t>Nos besoins en ressources (techniques, matérielles &amp; financières) sont imprévisibles</t>
  </si>
  <si>
    <t>Au sein de l'établissement le climat est apaisé et l'apprentissage se fait dans la sérénité</t>
  </si>
  <si>
    <t>Nous avons un bon suivi des élèves (suivi personnalisé, soutien des élèves en difficulté...)</t>
  </si>
  <si>
    <t>Nous savons identifier facilement nos partenaires* (amont/aval, interne/externe)</t>
  </si>
  <si>
    <r>
      <t>Les relations de travail avec les partenaires clés</t>
    </r>
    <r>
      <rPr>
        <sz val="12"/>
        <rFont val="Calibri"/>
      </rPr>
      <t xml:space="preserve"> (collectivités, diocèse, rectorat, paroisse...)</t>
    </r>
    <r>
      <rPr>
        <sz val="12"/>
        <rFont val="Calibri"/>
        <scheme val="minor"/>
      </rPr>
      <t xml:space="preserve"> sont parfois difficiles, voire conflictuelles</t>
    </r>
  </si>
  <si>
    <r>
      <t xml:space="preserve">Nous accueillons de nouvelles familles </t>
    </r>
    <r>
      <rPr>
        <sz val="12"/>
        <rFont val="Calibri"/>
      </rPr>
      <t>à chaque rentrée, qui inscrivent pour la 1ère fois un enfant dans un établissement catholique d'enseignement</t>
    </r>
  </si>
  <si>
    <t>Nous savons nous adapter aux différentes typologies de familles</t>
  </si>
  <si>
    <r>
      <t>Nous allons être confrontés à des baisses/</t>
    </r>
    <r>
      <rPr>
        <sz val="12"/>
        <rFont val="Lucida Grande"/>
      </rPr>
      <t>⁠</t>
    </r>
    <r>
      <rPr>
        <sz val="12"/>
        <rFont val="Calibri"/>
        <scheme val="minor"/>
      </rPr>
      <t>réductions de certaines ressources clés* (financières, matérielles, techniques)</t>
    </r>
  </si>
  <si>
    <t>L'évolution de l'environnement peut modifier nos activités clés*</t>
  </si>
  <si>
    <t>A terme, la qualité de notre offre est menacée</t>
  </si>
  <si>
    <t>Nous ne nous appuyons pas assez sur des réseaux permettant de limiter les coûts.</t>
  </si>
  <si>
    <t>Certaines ressources clé (matérielles, techniques) peuvent se trouver chez nos partenaires</t>
  </si>
  <si>
    <t xml:space="preserve">Notre capacité à accompagner des familles peut être davantage mise en avant </t>
  </si>
  <si>
    <t>À travers notre projet d'établissement, nous nous donnons les moyens d'être ouvert à tous</t>
  </si>
  <si>
    <t>Le point fort de mon établissement est l'encadrement (discipline, individualisation de la relation pédagogique, effectifs à taille humaine, dynamique de la communauté éducative)</t>
  </si>
  <si>
    <t>Le niveau scolaire de l'établissement est bon (programmes respectés, acquis régulièrement évalués, résultats aux examens)</t>
  </si>
  <si>
    <t>Les familles viennent pour le projet éducatif (éduquer dans le respect de l'autre)</t>
  </si>
  <si>
    <t>Nous savons prendre en compte la différence et la singularité (détresse des familles, besoins éducatifs particuliers...)</t>
  </si>
  <si>
    <r>
      <t>Nos ressources sont dispersées et nous ne travailllons pas assez avec des partenaires (collectivités, diocèse, paroisse, partenaires médicaux</t>
    </r>
    <r>
      <rPr>
        <sz val="12"/>
        <rFont val="Calibri"/>
      </rPr>
      <t xml:space="preserve"> - orthophoniste, psychologue...</t>
    </r>
    <r>
      <rPr>
        <sz val="12"/>
        <rFont val="Calibri"/>
        <scheme val="minor"/>
      </rPr>
      <t>)</t>
    </r>
  </si>
  <si>
    <r>
      <t xml:space="preserve">Nous </t>
    </r>
    <r>
      <rPr>
        <sz val="12"/>
        <rFont val="Calibri"/>
      </rPr>
      <t>avons la possibilité de diversifier nos sources de revenus</t>
    </r>
    <r>
      <rPr>
        <sz val="12"/>
        <rFont val="Calibri"/>
        <scheme val="minor"/>
      </rPr>
      <t xml:space="preserve"> (nouveaux profils de familles, partenariats permettant des économies…)</t>
    </r>
  </si>
  <si>
    <t>Nous pouvons cibler de nouveaux types de familles</t>
  </si>
  <si>
    <t>Nous pouvons améliorer la personnalisation du lien avec les familles</t>
  </si>
  <si>
    <t>Nous pouvons automatiser certaines interactions avec les familles sans dégrader la relation</t>
  </si>
  <si>
    <t>La CAF* est adaptée à nos projets</t>
  </si>
  <si>
    <r>
      <t>Valeur</t>
    </r>
    <r>
      <rPr>
        <sz val="12"/>
        <rFont val="Calibri"/>
      </rPr>
      <t xml:space="preserve"> : pas seulement les valeurs de l'Eglise mais l'ensemble des valeurs portées par l'Enseignement catholique</t>
    </r>
  </si>
  <si>
    <r>
      <t>Partenaires</t>
    </r>
    <r>
      <rPr>
        <sz val="12"/>
        <color indexed="8"/>
        <rFont val="Calibri"/>
        <family val="2"/>
      </rPr>
      <t xml:space="preserve"> : partie prenante avec laquelle on est en interaction et/ou négociation pour des moyens (humains, matériels, logistiques...), pour produire le service rendu aux familles. Entité de type complémentaire qui a un objet commun d'activité, avec un objectif gagnant/gagnant. Ex. mairie, paroisse, rectorat, association culturelle. Contraire : adversaire, concurrent, rival.  </t>
    </r>
  </si>
  <si>
    <r>
      <t>CAF</t>
    </r>
    <r>
      <rPr>
        <sz val="12"/>
        <rFont val="Calibri"/>
      </rPr>
      <t xml:space="preserve"> : capacité d'auto-financement = ce qui reste dans les caisses une fois que l'on a payé tous les frais de fonctionnement, par exemple pour financer l'entretien des locaux ou les activités spécifiques au caractère propre...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</si>
</sst>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22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8"/>
      <name val="Verdana"/>
    </font>
    <font>
      <sz val="12"/>
      <color indexed="8"/>
      <name val="Calibri"/>
      <family val="2"/>
    </font>
    <font>
      <sz val="12"/>
      <name val="Calibri"/>
    </font>
    <font>
      <b/>
      <sz val="12"/>
      <name val="Calibri"/>
    </font>
    <font>
      <b/>
      <sz val="12"/>
      <color indexed="8"/>
      <name val="Calibri"/>
      <family val="2"/>
    </font>
    <font>
      <sz val="12"/>
      <color indexed="10"/>
      <name val="Calibri"/>
    </font>
    <font>
      <b/>
      <sz val="12"/>
      <color theme="8" tint="-0.249977111117893"/>
      <name val="Calibri"/>
    </font>
    <font>
      <sz val="12"/>
      <color theme="8" tint="-0.249977111117893"/>
      <name val="Calibri"/>
    </font>
    <font>
      <b/>
      <sz val="12"/>
      <color theme="0"/>
      <name val="Calibri"/>
    </font>
    <font>
      <sz val="12"/>
      <color theme="0"/>
      <name val="Calibri"/>
    </font>
    <font>
      <sz val="12"/>
      <color theme="1"/>
      <name val="Calibri"/>
    </font>
    <font>
      <b/>
      <sz val="25"/>
      <color theme="0"/>
      <name val="Calibri"/>
    </font>
    <font>
      <b/>
      <sz val="22"/>
      <color theme="1"/>
      <name val="Calibri"/>
    </font>
    <font>
      <sz val="12"/>
      <name val="Lucida Grande"/>
    </font>
    <font>
      <b/>
      <sz val="12"/>
      <color rgb="FFFF0000"/>
      <name val="Calibri"/>
      <scheme val="minor"/>
    </font>
    <font>
      <sz val="12"/>
      <color rgb="FFFF0000"/>
      <name val="Calibri"/>
    </font>
    <font>
      <sz val="14"/>
      <color theme="1"/>
      <name val="Calibri"/>
    </font>
    <font>
      <sz val="12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4"/>
      </bottom>
      <diagonal/>
    </border>
  </borders>
  <cellStyleXfs count="17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9" fontId="1" fillId="0" borderId="0" applyFont="0" applyFill="0" applyBorder="0" applyAlignment="0" applyProtection="0"/>
    <xf numFmtId="0" fontId="12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ont="1" applyBorder="1"/>
    <xf numFmtId="164" fontId="2" fillId="15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3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8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2" fillId="9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10" borderId="0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11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 vertical="center"/>
    </xf>
    <xf numFmtId="1" fontId="2" fillId="12" borderId="4" xfId="0" applyNumberFormat="1" applyFont="1" applyFill="1" applyBorder="1" applyAlignment="1">
      <alignment horizontal="center" vertical="center"/>
    </xf>
    <xf numFmtId="1" fontId="2" fillId="12" borderId="3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" fontId="2" fillId="15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7" borderId="0" xfId="0" applyFill="1"/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3" applyFont="1" applyFill="1" applyBorder="1"/>
    <xf numFmtId="1" fontId="2" fillId="8" borderId="0" xfId="0" applyNumberFormat="1" applyFont="1" applyFill="1" applyBorder="1" applyAlignment="1">
      <alignment horizontal="center" vertical="top"/>
    </xf>
    <xf numFmtId="1" fontId="0" fillId="0" borderId="0" xfId="0" applyNumberFormat="1" applyBorder="1" applyAlignment="1">
      <alignment horizontal="left" indent="1"/>
    </xf>
    <xf numFmtId="9" fontId="0" fillId="0" borderId="0" xfId="4" applyFont="1" applyBorder="1"/>
    <xf numFmtId="9" fontId="0" fillId="0" borderId="0" xfId="4" applyFont="1" applyBorder="1" applyAlignment="1"/>
    <xf numFmtId="0" fontId="0" fillId="0" borderId="2" xfId="0" applyFill="1" applyBorder="1" applyAlignment="1">
      <alignment horizontal="center"/>
    </xf>
    <xf numFmtId="0" fontId="2" fillId="7" borderId="0" xfId="0" applyFont="1" applyFill="1" applyBorder="1"/>
    <xf numFmtId="2" fontId="2" fillId="8" borderId="0" xfId="0" applyNumberFormat="1" applyFont="1" applyFill="1" applyBorder="1"/>
    <xf numFmtId="2" fontId="2" fillId="9" borderId="0" xfId="0" applyNumberFormat="1" applyFont="1" applyFill="1" applyBorder="1"/>
    <xf numFmtId="2" fontId="2" fillId="10" borderId="0" xfId="0" applyNumberFormat="1" applyFont="1" applyFill="1" applyBorder="1"/>
    <xf numFmtId="2" fontId="2" fillId="11" borderId="0" xfId="0" applyNumberFormat="1" applyFont="1" applyFill="1" applyBorder="1"/>
    <xf numFmtId="2" fontId="2" fillId="6" borderId="3" xfId="0" applyNumberFormat="1" applyFont="1" applyFill="1" applyBorder="1"/>
    <xf numFmtId="2" fontId="2" fillId="5" borderId="0" xfId="0" applyNumberFormat="1" applyFont="1" applyFill="1" applyBorder="1"/>
    <xf numFmtId="2" fontId="2" fillId="4" borderId="0" xfId="0" applyNumberFormat="1" applyFont="1" applyFill="1" applyBorder="1"/>
    <xf numFmtId="2" fontId="2" fillId="3" borderId="0" xfId="0" applyNumberFormat="1" applyFont="1" applyFill="1" applyBorder="1"/>
    <xf numFmtId="2" fontId="2" fillId="12" borderId="3" xfId="0" applyNumberFormat="1" applyFont="1" applyFill="1" applyBorder="1"/>
    <xf numFmtId="2" fontId="2" fillId="13" borderId="0" xfId="0" applyNumberFormat="1" applyFont="1" applyFill="1" applyBorder="1"/>
    <xf numFmtId="2" fontId="2" fillId="14" borderId="0" xfId="0" applyNumberFormat="1" applyFont="1" applyFill="1" applyBorder="1"/>
    <xf numFmtId="2" fontId="2" fillId="15" borderId="0" xfId="0" applyNumberFormat="1" applyFont="1" applyFill="1" applyBorder="1"/>
    <xf numFmtId="1" fontId="2" fillId="17" borderId="3" xfId="0" applyNumberFormat="1" applyFont="1" applyFill="1" applyBorder="1" applyAlignment="1">
      <alignment horizontal="center" vertical="center"/>
    </xf>
    <xf numFmtId="1" fontId="2" fillId="17" borderId="0" xfId="0" applyNumberFormat="1" applyFont="1" applyFill="1" applyBorder="1" applyAlignment="1">
      <alignment horizontal="center" vertical="center"/>
    </xf>
    <xf numFmtId="1" fontId="2" fillId="17" borderId="4" xfId="0" applyNumberFormat="1" applyFont="1" applyFill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9" fontId="2" fillId="0" borderId="0" xfId="4" applyFont="1" applyFill="1" applyBorder="1"/>
    <xf numFmtId="1" fontId="0" fillId="0" borderId="0" xfId="0" applyNumberFormat="1" applyFill="1" applyBorder="1" applyAlignment="1">
      <alignment horizontal="right"/>
    </xf>
    <xf numFmtId="0" fontId="12" fillId="0" borderId="0" xfId="5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2" xfId="0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64" fontId="0" fillId="0" borderId="0" xfId="0" applyNumberFormat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Border="1"/>
    <xf numFmtId="0" fontId="0" fillId="0" borderId="0" xfId="0" applyFill="1" applyAlignment="1">
      <alignment horizontal="center" vertical="center"/>
    </xf>
    <xf numFmtId="0" fontId="25" fillId="20" borderId="0" xfId="0" applyFont="1" applyFill="1" applyBorder="1"/>
    <xf numFmtId="0" fontId="25" fillId="0" borderId="0" xfId="0" applyFont="1" applyBorder="1"/>
    <xf numFmtId="0" fontId="25" fillId="21" borderId="0" xfId="0" applyFont="1" applyFill="1" applyBorder="1"/>
    <xf numFmtId="0" fontId="27" fillId="0" borderId="0" xfId="0" applyFont="1" applyBorder="1" applyAlignment="1">
      <alignment vertical="center"/>
    </xf>
    <xf numFmtId="0" fontId="23" fillId="19" borderId="0" xfId="0" applyFont="1" applyFill="1" applyBorder="1"/>
    <xf numFmtId="0" fontId="24" fillId="19" borderId="0" xfId="0" applyFont="1" applyFill="1" applyBorder="1"/>
    <xf numFmtId="0" fontId="22" fillId="18" borderId="0" xfId="0" applyFont="1" applyFill="1" applyBorder="1"/>
    <xf numFmtId="0" fontId="25" fillId="0" borderId="0" xfId="0" applyFont="1" applyFill="1" applyBorder="1"/>
    <xf numFmtId="0" fontId="25" fillId="18" borderId="0" xfId="0" applyFont="1" applyFill="1" applyBorder="1"/>
    <xf numFmtId="0" fontId="21" fillId="18" borderId="0" xfId="0" applyFont="1" applyFill="1" applyBorder="1"/>
    <xf numFmtId="0" fontId="22" fillId="18" borderId="0" xfId="0" applyFont="1" applyFill="1" applyBorder="1" applyAlignment="1"/>
    <xf numFmtId="0" fontId="0" fillId="0" borderId="0" xfId="0" applyAlignment="1">
      <alignment horizontal="center"/>
    </xf>
    <xf numFmtId="0" fontId="0" fillId="0" borderId="6" xfId="0" applyFill="1" applyBorder="1"/>
    <xf numFmtId="0" fontId="0" fillId="0" borderId="8" xfId="0" applyFill="1" applyBorder="1"/>
    <xf numFmtId="0" fontId="13" fillId="0" borderId="9" xfId="3" applyFont="1" applyFill="1" applyBorder="1"/>
    <xf numFmtId="0" fontId="13" fillId="0" borderId="11" xfId="0" applyFont="1" applyFill="1" applyBorder="1"/>
    <xf numFmtId="0" fontId="0" fillId="0" borderId="13" xfId="0" applyFill="1" applyBorder="1"/>
    <xf numFmtId="0" fontId="0" fillId="0" borderId="6" xfId="0" applyBorder="1"/>
    <xf numFmtId="0" fontId="13" fillId="0" borderId="16" xfId="0" applyFont="1" applyFill="1" applyBorder="1"/>
    <xf numFmtId="0" fontId="13" fillId="0" borderId="9" xfId="0" applyFont="1" applyFill="1" applyBorder="1"/>
    <xf numFmtId="0" fontId="13" fillId="0" borderId="11" xfId="3" applyFont="1" applyFill="1" applyBorder="1"/>
    <xf numFmtId="0" fontId="13" fillId="0" borderId="17" xfId="0" applyFont="1" applyFill="1" applyBorder="1"/>
    <xf numFmtId="0" fontId="13" fillId="0" borderId="14" xfId="0" applyFont="1" applyFill="1" applyBorder="1" applyAlignment="1">
      <alignment vertical="center"/>
    </xf>
    <xf numFmtId="0" fontId="17" fillId="0" borderId="14" xfId="0" applyFont="1" applyFill="1" applyBorder="1"/>
    <xf numFmtId="0" fontId="0" fillId="0" borderId="0" xfId="0" applyAlignment="1">
      <alignment wrapText="1"/>
    </xf>
    <xf numFmtId="0" fontId="0" fillId="0" borderId="9" xfId="0" applyFill="1" applyBorder="1"/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4" xfId="0" applyFill="1" applyBorder="1"/>
    <xf numFmtId="0" fontId="0" fillId="0" borderId="0" xfId="0" applyFill="1" applyAlignment="1">
      <alignment vertical="center"/>
    </xf>
    <xf numFmtId="0" fontId="29" fillId="0" borderId="0" xfId="0" applyFont="1" applyFill="1"/>
    <xf numFmtId="0" fontId="30" fillId="0" borderId="0" xfId="0" applyFont="1" applyFill="1"/>
    <xf numFmtId="0" fontId="0" fillId="0" borderId="0" xfId="0" applyFill="1" applyAlignment="1">
      <alignment wrapText="1"/>
    </xf>
    <xf numFmtId="0" fontId="0" fillId="28" borderId="0" xfId="0" applyFill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ill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31" fillId="20" borderId="0" xfId="0" applyFont="1" applyFill="1" applyBorder="1"/>
    <xf numFmtId="0" fontId="31" fillId="21" borderId="0" xfId="0" applyFont="1" applyFill="1" applyBorder="1"/>
    <xf numFmtId="165" fontId="23" fillId="19" borderId="0" xfId="0" applyNumberFormat="1" applyFont="1" applyFill="1" applyBorder="1"/>
    <xf numFmtId="0" fontId="13" fillId="7" borderId="0" xfId="0" applyFont="1" applyFill="1" applyBorder="1"/>
    <xf numFmtId="0" fontId="32" fillId="29" borderId="19" xfId="0" applyFont="1" applyFill="1" applyBorder="1" applyAlignment="1" applyProtection="1">
      <alignment horizontal="center" vertical="center"/>
      <protection locked="0"/>
    </xf>
    <xf numFmtId="0" fontId="32" fillId="29" borderId="19" xfId="0" applyFont="1" applyFill="1" applyBorder="1" applyProtection="1"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Protection="1">
      <protection locked="0"/>
    </xf>
    <xf numFmtId="0" fontId="32" fillId="29" borderId="19" xfId="0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3" xfId="0" applyFont="1" applyBorder="1" applyProtection="1">
      <protection locked="0"/>
    </xf>
    <xf numFmtId="0" fontId="32" fillId="29" borderId="23" xfId="0" applyFont="1" applyFill="1" applyBorder="1" applyAlignment="1" applyProtection="1">
      <alignment horizontal="center"/>
      <protection locked="0"/>
    </xf>
    <xf numFmtId="0" fontId="32" fillId="29" borderId="23" xfId="0" applyFont="1" applyFill="1" applyBorder="1" applyProtection="1"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29" borderId="19" xfId="0" applyFont="1" applyFill="1" applyBorder="1" applyAlignment="1" applyProtection="1">
      <alignment horizontal="center" vertical="center"/>
      <protection locked="0"/>
    </xf>
    <xf numFmtId="0" fontId="32" fillId="29" borderId="24" xfId="0" applyFont="1" applyFill="1" applyBorder="1" applyAlignment="1" applyProtection="1">
      <alignment horizontal="center" vertical="center"/>
      <protection locked="0"/>
    </xf>
    <xf numFmtId="0" fontId="32" fillId="29" borderId="24" xfId="0" applyFont="1" applyFill="1" applyBorder="1" applyProtection="1">
      <protection locked="0"/>
    </xf>
    <xf numFmtId="0" fontId="0" fillId="0" borderId="0" xfId="0" applyFill="1" applyAlignment="1" applyProtection="1">
      <alignment horizontal="left" vertical="center"/>
      <protection locked="0"/>
    </xf>
    <xf numFmtId="14" fontId="0" fillId="0" borderId="0" xfId="0" applyNumberFormat="1" applyFill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 textRotation="90"/>
    </xf>
    <xf numFmtId="0" fontId="9" fillId="5" borderId="0" xfId="0" applyFont="1" applyFill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7" fillId="5" borderId="0" xfId="0" applyFont="1" applyFill="1" applyBorder="1" applyAlignment="1">
      <alignment horizontal="center" vertical="center" textRotation="90"/>
    </xf>
    <xf numFmtId="0" fontId="9" fillId="6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 textRotation="90"/>
    </xf>
    <xf numFmtId="0" fontId="25" fillId="6" borderId="0" xfId="0" applyFont="1" applyFill="1" applyBorder="1" applyAlignment="1">
      <alignment horizontal="center" vertical="center" wrapText="1"/>
    </xf>
    <xf numFmtId="0" fontId="24" fillId="22" borderId="0" xfId="0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0" borderId="0" xfId="0" applyAlignment="1"/>
    <xf numFmtId="0" fontId="24" fillId="23" borderId="0" xfId="0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center" vertical="center" wrapText="1"/>
    </xf>
    <xf numFmtId="0" fontId="24" fillId="0" borderId="0" xfId="0" applyFont="1" applyAlignment="1"/>
    <xf numFmtId="0" fontId="2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26" fillId="20" borderId="0" xfId="0" applyFont="1" applyFill="1" applyBorder="1" applyAlignment="1">
      <alignment horizontal="center"/>
    </xf>
    <xf numFmtId="0" fontId="26" fillId="21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 textRotation="90" wrapText="1"/>
    </xf>
    <xf numFmtId="0" fontId="9" fillId="12" borderId="21" xfId="0" applyFont="1" applyFill="1" applyBorder="1" applyAlignment="1">
      <alignment horizontal="center" vertical="center" textRotation="90" wrapText="1"/>
    </xf>
    <xf numFmtId="0" fontId="9" fillId="12" borderId="22" xfId="0" applyFont="1" applyFill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27" borderId="7" xfId="0" applyFont="1" applyFill="1" applyBorder="1" applyAlignment="1">
      <alignment horizontal="center" vertical="center" textRotation="90"/>
    </xf>
    <xf numFmtId="0" fontId="9" fillId="27" borderId="10" xfId="0" applyFont="1" applyFill="1" applyBorder="1" applyAlignment="1">
      <alignment horizontal="center" vertical="center" textRotation="90"/>
    </xf>
    <xf numFmtId="0" fontId="9" fillId="27" borderId="12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3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textRotation="90" wrapText="1"/>
    </xf>
    <xf numFmtId="0" fontId="8" fillId="15" borderId="10" xfId="0" applyFont="1" applyFill="1" applyBorder="1" applyAlignment="1">
      <alignment horizontal="center" vertical="center" textRotation="90" wrapText="1"/>
    </xf>
    <xf numFmtId="0" fontId="8" fillId="15" borderId="12" xfId="0" applyFont="1" applyFill="1" applyBorder="1" applyAlignment="1">
      <alignment horizontal="center" vertical="center" textRotation="90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9" fillId="26" borderId="7" xfId="0" applyFont="1" applyFill="1" applyBorder="1" applyAlignment="1">
      <alignment horizontal="center" vertical="center" textRotation="90"/>
    </xf>
    <xf numFmtId="0" fontId="9" fillId="26" borderId="10" xfId="0" applyFont="1" applyFill="1" applyBorder="1" applyAlignment="1">
      <alignment horizontal="center" vertical="center" textRotation="90"/>
    </xf>
    <xf numFmtId="0" fontId="9" fillId="26" borderId="12" xfId="0" applyFont="1" applyFill="1" applyBorder="1" applyAlignment="1">
      <alignment horizontal="center" vertical="center" textRotation="90"/>
    </xf>
    <xf numFmtId="0" fontId="2" fillId="11" borderId="15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</cellXfs>
  <cellStyles count="176">
    <cellStyle name="Entrée" xfId="3" builtinId="20"/>
    <cellStyle name="Insatisfaisant" xfId="5" builtinId="27"/>
    <cellStyle name="Lien hypertexte" xfId="1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 visité" xfId="2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'Combinaison 3'!$C$1:$C$9</c:f>
              <c:strCache>
                <c:ptCount val="9"/>
                <c:pt idx="0">
                  <c:v>Spécificité et contenu de l'offre</c:v>
                </c:pt>
                <c:pt idx="1">
                  <c:v>Capacité à gérer et générer des revenus</c:v>
                </c:pt>
                <c:pt idx="2">
                  <c:v>Capacité à gérer, prévoir et limiter les coûts</c:v>
                </c:pt>
                <c:pt idx="3">
                  <c:v>Moyens humains et matériels</c:v>
                </c:pt>
                <c:pt idx="4">
                  <c:v>Qualité de l'enseignement et des actions éducatives</c:v>
                </c:pt>
                <c:pt idx="5">
                  <c:v>Capacité de négociation avec les parties prenantes</c:v>
                </c:pt>
                <c:pt idx="6">
                  <c:v>Connaissance de la clientèle</c:v>
                </c:pt>
                <c:pt idx="7">
                  <c:v>Relation avec les familles</c:v>
                </c:pt>
                <c:pt idx="8">
                  <c:v>Les canaux de communication</c:v>
                </c:pt>
              </c:strCache>
            </c:strRef>
          </c:cat>
          <c:val>
            <c:numRef>
              <c:f>'Combinaison 3'!$D$1:$D$9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62072"/>
        <c:axId val="2089064664"/>
      </c:barChart>
      <c:catAx>
        <c:axId val="2089062072"/>
        <c:scaling>
          <c:orientation val="minMax"/>
        </c:scaling>
        <c:delete val="0"/>
        <c:axPos val="l"/>
        <c:majorTickMark val="out"/>
        <c:minorTickMark val="none"/>
        <c:tickLblPos val="nextTo"/>
        <c:crossAx val="2089064664"/>
        <c:crosses val="autoZero"/>
        <c:auto val="1"/>
        <c:lblAlgn val="ctr"/>
        <c:lblOffset val="100"/>
        <c:noMultiLvlLbl val="0"/>
      </c:catAx>
      <c:valAx>
        <c:axId val="2089064664"/>
        <c:scaling>
          <c:orientation val="minMax"/>
          <c:max val="1.0"/>
          <c:min val="-1.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89062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'Combinaison 3'!$BB$4:$BB$6</c:f>
              <c:numCache>
                <c:formatCode>0.000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xVal>
          <c:yVal>
            <c:numRef>
              <c:f>'Combinaison 3'!$BC$4:$BC$6</c:f>
              <c:numCache>
                <c:formatCode>0.000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263720"/>
        <c:axId val="-2136362120"/>
      </c:scatterChart>
      <c:valAx>
        <c:axId val="-2085263720"/>
        <c:scaling>
          <c:orientation val="minMax"/>
          <c:max val="1.5"/>
          <c:min val="-1.5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-2136362120"/>
        <c:crosses val="autoZero"/>
        <c:crossBetween val="midCat"/>
        <c:majorUnit val="0.5"/>
      </c:valAx>
      <c:valAx>
        <c:axId val="-2136362120"/>
        <c:scaling>
          <c:orientation val="minMax"/>
          <c:max val="1.5"/>
          <c:min val="-1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-2085263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'Combinaison 3'!$BB$4:$BB$6</c:f>
              <c:numCache>
                <c:formatCode>0.000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xVal>
          <c:yVal>
            <c:numRef>
              <c:f>'Combinaison 3'!$BC$4:$BC$6</c:f>
              <c:numCache>
                <c:formatCode>0.000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101944"/>
        <c:axId val="2089105480"/>
      </c:scatterChart>
      <c:valAx>
        <c:axId val="2089101944"/>
        <c:scaling>
          <c:orientation val="minMax"/>
          <c:max val="1.5"/>
          <c:min val="-1.5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2089105480"/>
        <c:crosses val="autoZero"/>
        <c:crossBetween val="midCat"/>
        <c:majorUnit val="0.5"/>
      </c:valAx>
      <c:valAx>
        <c:axId val="2089105480"/>
        <c:scaling>
          <c:orientation val="minMax"/>
          <c:max val="1.5"/>
          <c:min val="-1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9101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96850393701"/>
          <c:y val="0.0272108843537415"/>
          <c:w val="0.69171675415573"/>
          <c:h val="0.882086167800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3'!$C$49,'Combinaison 3'!$C$54,'Combinaison 3'!$C$61,'Combinaison 3'!$C$68)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134280"/>
        <c:axId val="2089137272"/>
      </c:barChart>
      <c:catAx>
        <c:axId val="2089134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089137272"/>
        <c:crosses val="autoZero"/>
        <c:auto val="1"/>
        <c:lblAlgn val="ctr"/>
        <c:lblOffset val="100"/>
        <c:noMultiLvlLbl val="0"/>
      </c:catAx>
      <c:valAx>
        <c:axId val="2089137272"/>
        <c:scaling>
          <c:orientation val="minMax"/>
          <c:max val="0.0"/>
          <c:min val="-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9134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3'!$C$72,'Combinaison 3'!$C$78,'Combinaison 3'!$C$87,'Combinaison 3'!$C$97)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166472"/>
        <c:axId val="2089169464"/>
      </c:barChart>
      <c:catAx>
        <c:axId val="2089166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089169464"/>
        <c:crosses val="autoZero"/>
        <c:auto val="1"/>
        <c:lblAlgn val="ctr"/>
        <c:lblOffset val="100"/>
        <c:noMultiLvlLbl val="0"/>
      </c:catAx>
      <c:valAx>
        <c:axId val="2089169464"/>
        <c:scaling>
          <c:orientation val="minMax"/>
          <c:max val="1.0"/>
          <c:min val="0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9166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Forces</a:t>
            </a:r>
            <a:r>
              <a:rPr lang="fr-FR" baseline="0"/>
              <a:t> et faiblesses</a:t>
            </a:r>
          </a:p>
        </c:rich>
      </c:tx>
      <c:layout>
        <c:manualLayout>
          <c:xMode val="edge"/>
          <c:yMode val="edge"/>
          <c:x val="0.35135471552898"/>
          <c:y val="0.0311764848838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43681059475409"/>
          <c:y val="0.126645156946503"/>
          <c:w val="0.893371588355377"/>
          <c:h val="0.7235635813862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3'!$C$10,'Combinaison 3'!$C$20,'Combinaison 3'!$C$37,'Combinaison 3'!$C$47)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199720"/>
        <c:axId val="2089202680"/>
      </c:barChart>
      <c:catAx>
        <c:axId val="2089199720"/>
        <c:scaling>
          <c:orientation val="minMax"/>
        </c:scaling>
        <c:delete val="0"/>
        <c:axPos val="l"/>
        <c:majorTickMark val="out"/>
        <c:minorTickMark val="none"/>
        <c:tickLblPos val="nextTo"/>
        <c:crossAx val="2089202680"/>
        <c:crosses val="autoZero"/>
        <c:auto val="1"/>
        <c:lblAlgn val="ctr"/>
        <c:lblOffset val="100"/>
        <c:noMultiLvlLbl val="0"/>
      </c:catAx>
      <c:valAx>
        <c:axId val="2089202680"/>
        <c:scaling>
          <c:orientation val="minMax"/>
          <c:max val="1.0"/>
          <c:min val="-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&lt;-</a:t>
                </a:r>
                <a:r>
                  <a:rPr lang="fr-FR" baseline="0"/>
                  <a:t> Faiblesses / Forces -&gt;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01598484399976"/>
              <c:y val="0.93213642649507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089199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fr-FR">
                <a:solidFill>
                  <a:schemeClr val="accent2">
                    <a:lumMod val="75000"/>
                  </a:schemeClr>
                </a:solidFill>
              </a:rPr>
              <a:t>MENACES EXTERNES</a:t>
            </a:r>
            <a:r>
              <a:rPr lang="fr-FR" baseline="0">
                <a:solidFill>
                  <a:schemeClr val="accent2">
                    <a:lumMod val="75000"/>
                  </a:schemeClr>
                </a:solidFill>
              </a:rPr>
              <a:t> PERÇUES</a:t>
            </a:r>
            <a:endParaRPr lang="fr-FR">
              <a:solidFill>
                <a:schemeClr val="accent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243414017692"/>
          <c:y val="0.14526656824147"/>
          <c:w val="0.856676304133858"/>
          <c:h val="0.602572178477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3'!$C$49,'Combinaison 3'!$C$54,'Combinaison 3'!$C$61,'Combinaison 3'!$C$68)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9252936"/>
        <c:axId val="2089255896"/>
      </c:barChart>
      <c:catAx>
        <c:axId val="2089252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089255896"/>
        <c:crosses val="autoZero"/>
        <c:auto val="1"/>
        <c:lblAlgn val="ctr"/>
        <c:lblOffset val="100"/>
        <c:noMultiLvlLbl val="0"/>
      </c:catAx>
      <c:valAx>
        <c:axId val="2089255896"/>
        <c:scaling>
          <c:orientation val="minMax"/>
          <c:max val="0.0"/>
          <c:min val="-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925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fr-FR">
                <a:solidFill>
                  <a:schemeClr val="accent1">
                    <a:lumMod val="75000"/>
                  </a:schemeClr>
                </a:solidFill>
              </a:rPr>
              <a:t>FORCES ET FAIBLESSES INTERNES</a:t>
            </a:r>
            <a:r>
              <a:rPr lang="fr-FR" baseline="0">
                <a:solidFill>
                  <a:schemeClr val="accent1">
                    <a:lumMod val="75000"/>
                  </a:schemeClr>
                </a:solidFill>
              </a:rPr>
              <a:t> PERÇUES</a:t>
            </a:r>
          </a:p>
        </c:rich>
      </c:tx>
      <c:layout>
        <c:manualLayout>
          <c:xMode val="edge"/>
          <c:yMode val="edge"/>
          <c:x val="0.23434999447222"/>
          <c:y val="0.025574229691876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443681059475409"/>
          <c:y val="0.126645156946503"/>
          <c:w val="0.893371588355377"/>
          <c:h val="0.7235635813862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3'!$C$10,'Combinaison 3'!$C$20,'Combinaison 3'!$C$37,'Combinaison 3'!$C$47)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282392"/>
        <c:axId val="2089285336"/>
      </c:barChart>
      <c:catAx>
        <c:axId val="2089282392"/>
        <c:scaling>
          <c:orientation val="minMax"/>
        </c:scaling>
        <c:delete val="0"/>
        <c:axPos val="l"/>
        <c:majorTickMark val="out"/>
        <c:minorTickMark val="none"/>
        <c:tickLblPos val="nextTo"/>
        <c:crossAx val="2089285336"/>
        <c:crosses val="autoZero"/>
        <c:auto val="1"/>
        <c:lblAlgn val="ctr"/>
        <c:lblOffset val="100"/>
        <c:noMultiLvlLbl val="0"/>
      </c:catAx>
      <c:valAx>
        <c:axId val="2089285336"/>
        <c:scaling>
          <c:orientation val="minMax"/>
          <c:max val="1.0"/>
          <c:min val="-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&lt;-</a:t>
                </a:r>
                <a:r>
                  <a:rPr lang="fr-FR" baseline="0"/>
                  <a:t> Faiblesses / Forces -&gt;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01598484399976"/>
              <c:y val="0.93213642649507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089282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>
                    <a:lumMod val="75000"/>
                  </a:schemeClr>
                </a:solidFill>
              </a:defRPr>
            </a:pPr>
            <a:r>
              <a:rPr lang="fr-FR">
                <a:solidFill>
                  <a:schemeClr val="accent3">
                    <a:lumMod val="75000"/>
                  </a:schemeClr>
                </a:solidFill>
              </a:rPr>
              <a:t>OPPORTUNITÉS EXTERNES</a:t>
            </a:r>
            <a:r>
              <a:rPr lang="fr-FR" baseline="0">
                <a:solidFill>
                  <a:schemeClr val="accent3">
                    <a:lumMod val="75000"/>
                  </a:schemeClr>
                </a:solidFill>
              </a:rPr>
              <a:t> </a:t>
            </a:r>
            <a:r>
              <a:rPr lang="fr-FR">
                <a:solidFill>
                  <a:schemeClr val="accent3">
                    <a:lumMod val="75000"/>
                  </a:schemeClr>
                </a:solidFill>
              </a:rPr>
              <a:t>PERÇUES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48329431794"/>
          <c:y val="0.12112982970152"/>
          <c:w val="0.767435624600979"/>
          <c:h val="0.6245648945044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'Combinaison 3'!$A$1:$A$4</c:f>
              <c:strCache>
                <c:ptCount val="4"/>
                <c:pt idx="0">
                  <c:v>Valeur de l'offre</c:v>
                </c:pt>
                <c:pt idx="1">
                  <c:v>Gestion</c:v>
                </c:pt>
                <c:pt idx="2">
                  <c:v>Cœur de métier</c:v>
                </c:pt>
                <c:pt idx="3">
                  <c:v>Communication et relationnel client</c:v>
                </c:pt>
              </c:strCache>
            </c:strRef>
          </c:cat>
          <c:val>
            <c:numRef>
              <c:f>('Combinaison 3'!$C$72,'Combinaison 3'!$C$78,'Combinaison 3'!$C$87,'Combinaison 3'!$C$97)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9315224"/>
        <c:axId val="2089318184"/>
      </c:barChart>
      <c:catAx>
        <c:axId val="2089315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089318184"/>
        <c:crosses val="autoZero"/>
        <c:auto val="1"/>
        <c:lblAlgn val="ctr"/>
        <c:lblOffset val="100"/>
        <c:noMultiLvlLbl val="0"/>
      </c:catAx>
      <c:valAx>
        <c:axId val="2089318184"/>
        <c:scaling>
          <c:orientation val="minMax"/>
          <c:max val="1.0"/>
          <c:min val="0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89315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fr-FR">
                <a:solidFill>
                  <a:schemeClr val="accent4">
                    <a:lumMod val="75000"/>
                  </a:schemeClr>
                </a:solidFill>
              </a:rPr>
              <a:t>ÉVALUATION</a:t>
            </a:r>
            <a:r>
              <a:rPr lang="fr-FR" baseline="0">
                <a:solidFill>
                  <a:schemeClr val="accent4">
                    <a:lumMod val="75000"/>
                  </a:schemeClr>
                </a:solidFill>
              </a:rPr>
              <a:t> DES LEVIERS SUR LESQUELS JE PEUX M'APPUYER</a:t>
            </a:r>
            <a:endParaRPr lang="fr-FR">
              <a:solidFill>
                <a:schemeClr val="accent4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'Combinaison 3'!$C$1:$C$9</c:f>
              <c:strCache>
                <c:ptCount val="9"/>
                <c:pt idx="0">
                  <c:v>Spécificité et contenu de l'offre</c:v>
                </c:pt>
                <c:pt idx="1">
                  <c:v>Capacité à gérer et générer des revenus</c:v>
                </c:pt>
                <c:pt idx="2">
                  <c:v>Capacité à gérer, prévoir et limiter les coûts</c:v>
                </c:pt>
                <c:pt idx="3">
                  <c:v>Moyens humains et matériels</c:v>
                </c:pt>
                <c:pt idx="4">
                  <c:v>Qualité de l'enseignement et des actions éducatives</c:v>
                </c:pt>
                <c:pt idx="5">
                  <c:v>Capacité de négociation avec les parties prenantes</c:v>
                </c:pt>
                <c:pt idx="6">
                  <c:v>Connaissance de la clientèle</c:v>
                </c:pt>
                <c:pt idx="7">
                  <c:v>Relation avec les familles</c:v>
                </c:pt>
                <c:pt idx="8">
                  <c:v>Les canaux de communication</c:v>
                </c:pt>
              </c:strCache>
            </c:strRef>
          </c:cat>
          <c:val>
            <c:numRef>
              <c:f>'Combinaison 3'!$D$1:$D$9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349768"/>
        <c:axId val="2089352712"/>
      </c:barChart>
      <c:catAx>
        <c:axId val="2089349768"/>
        <c:scaling>
          <c:orientation val="minMax"/>
        </c:scaling>
        <c:delete val="0"/>
        <c:axPos val="l"/>
        <c:majorTickMark val="out"/>
        <c:minorTickMark val="none"/>
        <c:tickLblPos val="nextTo"/>
        <c:crossAx val="2089352712"/>
        <c:crosses val="autoZero"/>
        <c:auto val="1"/>
        <c:lblAlgn val="ctr"/>
        <c:lblOffset val="100"/>
        <c:noMultiLvlLbl val="0"/>
      </c:catAx>
      <c:valAx>
        <c:axId val="2089352712"/>
        <c:scaling>
          <c:orientation val="minMax"/>
          <c:max val="1.0"/>
          <c:min val="-1.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89349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254000</xdr:colOff>
      <xdr:row>3</xdr:row>
      <xdr:rowOff>158750</xdr:rowOff>
    </xdr:from>
    <xdr:to>
      <xdr:col>34</xdr:col>
      <xdr:colOff>1231900</xdr:colOff>
      <xdr:row>27</xdr:row>
      <xdr:rowOff>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342900</xdr:colOff>
      <xdr:row>1</xdr:row>
      <xdr:rowOff>12700</xdr:rowOff>
    </xdr:from>
    <xdr:to>
      <xdr:col>51</xdr:col>
      <xdr:colOff>609600</xdr:colOff>
      <xdr:row>41</xdr:row>
      <xdr:rowOff>165100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12700</xdr:rowOff>
    </xdr:from>
    <xdr:to>
      <xdr:col>2</xdr:col>
      <xdr:colOff>1682750</xdr:colOff>
      <xdr:row>68</xdr:row>
      <xdr:rowOff>146050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82550</xdr:colOff>
      <xdr:row>69</xdr:row>
      <xdr:rowOff>63500</xdr:rowOff>
    </xdr:from>
    <xdr:to>
      <xdr:col>2</xdr:col>
      <xdr:colOff>1828800</xdr:colOff>
      <xdr:row>93</xdr:row>
      <xdr:rowOff>63500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0" y="3086100"/>
    <xdr:ext cx="3771900" cy="4394200"/>
    <xdr:graphicFrame macro="">
      <xdr:nvGraphicFramePr>
        <xdr:cNvPr id="13" name="Graphique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</xdr:colOff>
      <xdr:row>31</xdr:row>
      <xdr:rowOff>12700</xdr:rowOff>
    </xdr:from>
    <xdr:to>
      <xdr:col>6</xdr:col>
      <xdr:colOff>12700</xdr:colOff>
      <xdr:row>56</xdr:row>
      <xdr:rowOff>127000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1447800" y="774700"/>
    <xdr:ext cx="9118600" cy="4559300"/>
    <xdr:graphicFrame macro="">
      <xdr:nvGraphicFramePr>
        <xdr:cNvPr id="10" name="Graphique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7</xdr:col>
      <xdr:colOff>254000</xdr:colOff>
      <xdr:row>30</xdr:row>
      <xdr:rowOff>152400</xdr:rowOff>
    </xdr:from>
    <xdr:to>
      <xdr:col>12</xdr:col>
      <xdr:colOff>749300</xdr:colOff>
      <xdr:row>56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139700</xdr:colOff>
      <xdr:row>2</xdr:row>
      <xdr:rowOff>0</xdr:rowOff>
    </xdr:from>
    <xdr:to>
      <xdr:col>26</xdr:col>
      <xdr:colOff>139700</xdr:colOff>
      <xdr:row>47</xdr:row>
      <xdr:rowOff>12700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7</xdr:row>
      <xdr:rowOff>0</xdr:rowOff>
    </xdr:from>
    <xdr:to>
      <xdr:col>15</xdr:col>
      <xdr:colOff>342900</xdr:colOff>
      <xdr:row>56</xdr:row>
      <xdr:rowOff>88900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7"/>
  <sheetViews>
    <sheetView topLeftCell="D69" zoomScale="150" zoomScaleNormal="150" zoomScalePageLayoutView="150" workbookViewId="0">
      <selection activeCell="F21" sqref="F21"/>
    </sheetView>
  </sheetViews>
  <sheetFormatPr baseColWidth="10" defaultRowHeight="15" x14ac:dyDescent="0"/>
  <cols>
    <col min="1" max="2" width="10.83203125" style="1"/>
    <col min="3" max="3" width="8.1640625" style="1" customWidth="1"/>
    <col min="4" max="4" width="27.83203125" style="73" customWidth="1"/>
    <col min="5" max="5" width="4.6640625" style="2" bestFit="1" customWidth="1"/>
    <col min="6" max="6" width="126" style="38" bestFit="1" customWidth="1"/>
    <col min="7" max="16384" width="10.83203125" style="1"/>
  </cols>
  <sheetData>
    <row r="2" spans="2:6">
      <c r="F2" s="81"/>
    </row>
    <row r="4" spans="2:6" ht="15" customHeight="1">
      <c r="B4" s="148" t="s">
        <v>96</v>
      </c>
      <c r="E4" s="2" t="s">
        <v>77</v>
      </c>
      <c r="F4" s="68"/>
    </row>
    <row r="5" spans="2:6">
      <c r="B5" s="148"/>
      <c r="C5" s="154" t="s">
        <v>99</v>
      </c>
      <c r="D5" s="143" t="s">
        <v>125</v>
      </c>
      <c r="E5" s="65">
        <v>1</v>
      </c>
      <c r="F5" s="38" t="s">
        <v>94</v>
      </c>
    </row>
    <row r="6" spans="2:6">
      <c r="B6" s="148"/>
      <c r="C6" s="154"/>
      <c r="D6" s="143"/>
      <c r="E6" s="65">
        <v>2</v>
      </c>
      <c r="F6" s="38" t="s">
        <v>166</v>
      </c>
    </row>
    <row r="7" spans="2:6">
      <c r="B7" s="148"/>
      <c r="C7" s="154"/>
      <c r="D7" s="143"/>
      <c r="E7" s="65">
        <v>3</v>
      </c>
      <c r="F7" s="38" t="s">
        <v>167</v>
      </c>
    </row>
    <row r="8" spans="2:6">
      <c r="B8" s="148"/>
      <c r="C8" s="154"/>
      <c r="D8" s="143"/>
      <c r="E8" s="65">
        <v>4</v>
      </c>
      <c r="F8" s="38" t="s">
        <v>168</v>
      </c>
    </row>
    <row r="9" spans="2:6">
      <c r="B9" s="148"/>
      <c r="C9" s="154"/>
      <c r="D9" s="143"/>
      <c r="E9" s="65">
        <v>5</v>
      </c>
      <c r="F9" s="126" t="s">
        <v>149</v>
      </c>
    </row>
    <row r="10" spans="2:6">
      <c r="B10" s="148"/>
      <c r="C10" s="154"/>
      <c r="D10" s="143"/>
      <c r="E10" s="65">
        <v>6</v>
      </c>
      <c r="F10" s="38" t="s">
        <v>169</v>
      </c>
    </row>
    <row r="11" spans="2:6">
      <c r="B11" s="148"/>
      <c r="C11" s="154"/>
      <c r="D11" s="143"/>
      <c r="E11" s="65">
        <v>7</v>
      </c>
      <c r="F11" s="38" t="s">
        <v>16</v>
      </c>
    </row>
    <row r="12" spans="2:6">
      <c r="B12" s="148"/>
      <c r="C12" s="154"/>
      <c r="D12" s="143"/>
      <c r="E12" s="65">
        <v>8</v>
      </c>
      <c r="F12" s="39" t="s">
        <v>104</v>
      </c>
    </row>
    <row r="13" spans="2:6">
      <c r="B13" s="148"/>
      <c r="C13" s="153" t="s">
        <v>22</v>
      </c>
      <c r="D13" s="143" t="s">
        <v>29</v>
      </c>
      <c r="E13" s="65">
        <v>9</v>
      </c>
      <c r="F13" s="38" t="s">
        <v>176</v>
      </c>
    </row>
    <row r="14" spans="2:6">
      <c r="B14" s="148"/>
      <c r="C14" s="153"/>
      <c r="D14" s="143"/>
      <c r="E14" s="65">
        <v>10</v>
      </c>
      <c r="F14" s="39" t="s">
        <v>17</v>
      </c>
    </row>
    <row r="15" spans="2:6">
      <c r="B15" s="148"/>
      <c r="C15" s="153"/>
      <c r="D15" s="143"/>
      <c r="E15" s="65">
        <v>11</v>
      </c>
      <c r="F15" s="38" t="s">
        <v>150</v>
      </c>
    </row>
    <row r="16" spans="2:6">
      <c r="B16" s="148"/>
      <c r="C16" s="153"/>
      <c r="D16" s="143"/>
      <c r="E16" s="65">
        <v>12</v>
      </c>
      <c r="F16" s="38" t="s">
        <v>18</v>
      </c>
    </row>
    <row r="17" spans="2:6">
      <c r="B17" s="148"/>
      <c r="C17" s="153"/>
      <c r="D17" s="143"/>
      <c r="E17" s="65">
        <v>13</v>
      </c>
      <c r="F17" s="39" t="s">
        <v>135</v>
      </c>
    </row>
    <row r="18" spans="2:6">
      <c r="B18" s="148"/>
      <c r="C18" s="153"/>
      <c r="D18" s="143" t="s">
        <v>30</v>
      </c>
      <c r="E18" s="65">
        <v>14</v>
      </c>
      <c r="F18" s="38" t="s">
        <v>19</v>
      </c>
    </row>
    <row r="19" spans="2:6">
      <c r="B19" s="148"/>
      <c r="C19" s="153"/>
      <c r="D19" s="143"/>
      <c r="E19" s="65">
        <v>15</v>
      </c>
      <c r="F19" s="39" t="s">
        <v>13</v>
      </c>
    </row>
    <row r="20" spans="2:6">
      <c r="B20" s="148"/>
      <c r="C20" s="153"/>
      <c r="D20" s="143"/>
      <c r="E20" s="65">
        <v>16</v>
      </c>
      <c r="F20" s="38" t="s">
        <v>108</v>
      </c>
    </row>
    <row r="21" spans="2:6" ht="15" customHeight="1">
      <c r="B21" s="148"/>
      <c r="C21" s="152" t="s">
        <v>32</v>
      </c>
      <c r="D21" s="143" t="s">
        <v>27</v>
      </c>
      <c r="E21" s="65">
        <v>17</v>
      </c>
      <c r="F21" s="38" t="s">
        <v>151</v>
      </c>
    </row>
    <row r="22" spans="2:6" ht="15" customHeight="1">
      <c r="B22" s="148"/>
      <c r="C22" s="152"/>
      <c r="D22" s="143"/>
      <c r="E22" s="65">
        <v>18</v>
      </c>
      <c r="F22" s="38" t="s">
        <v>143</v>
      </c>
    </row>
    <row r="23" spans="2:6" ht="15" customHeight="1">
      <c r="B23" s="148"/>
      <c r="C23" s="152"/>
      <c r="D23" s="143"/>
      <c r="E23" s="65">
        <v>19</v>
      </c>
      <c r="F23" s="38" t="s">
        <v>124</v>
      </c>
    </row>
    <row r="24" spans="2:6">
      <c r="B24" s="148"/>
      <c r="C24" s="152"/>
      <c r="D24" s="143"/>
      <c r="E24" s="65">
        <v>20</v>
      </c>
      <c r="F24" s="39" t="s">
        <v>153</v>
      </c>
    </row>
    <row r="25" spans="2:6">
      <c r="B25" s="148"/>
      <c r="C25" s="152"/>
      <c r="D25" s="143"/>
      <c r="E25" s="65">
        <v>21</v>
      </c>
      <c r="F25" s="38" t="s">
        <v>119</v>
      </c>
    </row>
    <row r="26" spans="2:6">
      <c r="B26" s="148"/>
      <c r="C26" s="152"/>
      <c r="D26" s="143" t="s">
        <v>26</v>
      </c>
      <c r="E26" s="65">
        <v>22</v>
      </c>
      <c r="F26" s="38" t="s">
        <v>36</v>
      </c>
    </row>
    <row r="27" spans="2:6">
      <c r="B27" s="148"/>
      <c r="C27" s="152"/>
      <c r="D27" s="143"/>
      <c r="E27" s="65">
        <v>23</v>
      </c>
      <c r="F27" s="38" t="s">
        <v>63</v>
      </c>
    </row>
    <row r="28" spans="2:6">
      <c r="B28" s="148"/>
      <c r="C28" s="152"/>
      <c r="D28" s="143"/>
      <c r="E28" s="65">
        <v>24</v>
      </c>
      <c r="F28" s="38" t="s">
        <v>154</v>
      </c>
    </row>
    <row r="29" spans="2:6">
      <c r="B29" s="148"/>
      <c r="C29" s="152"/>
      <c r="D29" s="143"/>
      <c r="E29" s="65">
        <v>25</v>
      </c>
      <c r="F29" s="38" t="s">
        <v>155</v>
      </c>
    </row>
    <row r="30" spans="2:6">
      <c r="B30" s="148"/>
      <c r="C30" s="152"/>
      <c r="D30" s="143"/>
      <c r="E30" s="65">
        <v>26</v>
      </c>
      <c r="F30" s="38" t="s">
        <v>170</v>
      </c>
    </row>
    <row r="31" spans="2:6">
      <c r="B31" s="148"/>
      <c r="C31" s="152"/>
      <c r="D31" s="143"/>
      <c r="E31" s="65">
        <v>27</v>
      </c>
      <c r="F31" s="38" t="s">
        <v>98</v>
      </c>
    </row>
    <row r="32" spans="2:6">
      <c r="B32" s="148"/>
      <c r="C32" s="152"/>
      <c r="D32" s="143"/>
      <c r="E32" s="65">
        <v>28</v>
      </c>
      <c r="F32" s="39" t="s">
        <v>109</v>
      </c>
    </row>
    <row r="33" spans="2:6">
      <c r="B33" s="148"/>
      <c r="C33" s="152"/>
      <c r="D33" s="143" t="s">
        <v>25</v>
      </c>
      <c r="E33" s="65">
        <v>29</v>
      </c>
      <c r="F33" s="38" t="s">
        <v>156</v>
      </c>
    </row>
    <row r="34" spans="2:6">
      <c r="B34" s="148"/>
      <c r="C34" s="152"/>
      <c r="D34" s="143"/>
      <c r="E34" s="65">
        <v>30</v>
      </c>
      <c r="F34" s="38" t="s">
        <v>21</v>
      </c>
    </row>
    <row r="35" spans="2:6">
      <c r="B35" s="148"/>
      <c r="C35" s="152"/>
      <c r="D35" s="143"/>
      <c r="E35" s="65">
        <v>31</v>
      </c>
      <c r="F35" s="39" t="s">
        <v>171</v>
      </c>
    </row>
    <row r="36" spans="2:6">
      <c r="B36" s="148"/>
      <c r="C36" s="152"/>
      <c r="D36" s="143"/>
      <c r="E36" s="65">
        <v>32</v>
      </c>
      <c r="F36" s="39" t="s">
        <v>57</v>
      </c>
    </row>
    <row r="37" spans="2:6">
      <c r="B37" s="148"/>
      <c r="C37" s="152"/>
      <c r="D37" s="143"/>
      <c r="E37" s="65">
        <v>33</v>
      </c>
      <c r="F37" s="39" t="s">
        <v>157</v>
      </c>
    </row>
    <row r="38" spans="2:6">
      <c r="B38" s="148"/>
      <c r="C38" s="145" t="s">
        <v>31</v>
      </c>
      <c r="D38" s="143" t="s">
        <v>28</v>
      </c>
      <c r="E38" s="65">
        <v>34</v>
      </c>
      <c r="F38" s="38" t="s">
        <v>35</v>
      </c>
    </row>
    <row r="39" spans="2:6">
      <c r="B39" s="148"/>
      <c r="C39" s="145"/>
      <c r="D39" s="143"/>
      <c r="E39" s="65">
        <v>35</v>
      </c>
      <c r="F39" s="38" t="s">
        <v>158</v>
      </c>
    </row>
    <row r="40" spans="2:6">
      <c r="B40" s="148"/>
      <c r="C40" s="145"/>
      <c r="D40" s="143"/>
      <c r="E40" s="65">
        <v>36</v>
      </c>
      <c r="F40" s="39" t="s">
        <v>81</v>
      </c>
    </row>
    <row r="41" spans="2:6">
      <c r="B41" s="148"/>
      <c r="C41" s="145"/>
      <c r="D41" s="143" t="s">
        <v>105</v>
      </c>
      <c r="E41" s="65">
        <v>37</v>
      </c>
      <c r="F41" s="39" t="s">
        <v>20</v>
      </c>
    </row>
    <row r="42" spans="2:6">
      <c r="B42" s="148"/>
      <c r="C42" s="145"/>
      <c r="D42" s="143"/>
      <c r="E42" s="65">
        <v>38</v>
      </c>
      <c r="F42" s="38" t="s">
        <v>159</v>
      </c>
    </row>
    <row r="43" spans="2:6">
      <c r="B43" s="148"/>
      <c r="C43" s="145"/>
      <c r="D43" s="143"/>
      <c r="E43" s="65">
        <v>39</v>
      </c>
      <c r="F43" s="39" t="s">
        <v>38</v>
      </c>
    </row>
    <row r="44" spans="2:6">
      <c r="B44" s="148"/>
      <c r="C44" s="145"/>
      <c r="D44" s="143" t="s">
        <v>106</v>
      </c>
      <c r="E44" s="65">
        <v>40</v>
      </c>
      <c r="F44" s="38" t="s">
        <v>140</v>
      </c>
    </row>
    <row r="45" spans="2:6">
      <c r="B45" s="148"/>
      <c r="C45" s="145"/>
      <c r="D45" s="143"/>
      <c r="E45" s="65">
        <v>41</v>
      </c>
      <c r="F45" s="39" t="s">
        <v>6</v>
      </c>
    </row>
    <row r="46" spans="2:6">
      <c r="B46" s="148"/>
      <c r="C46" s="145"/>
      <c r="D46" s="143"/>
      <c r="E46" s="65">
        <v>42</v>
      </c>
      <c r="F46" s="39" t="s">
        <v>62</v>
      </c>
    </row>
    <row r="47" spans="2:6">
      <c r="B47" s="148"/>
      <c r="C47" s="145"/>
      <c r="D47" s="143"/>
      <c r="E47" s="65">
        <v>43</v>
      </c>
      <c r="F47" s="38" t="s">
        <v>110</v>
      </c>
    </row>
    <row r="48" spans="2:6" ht="15" customHeight="1">
      <c r="B48" s="148" t="s">
        <v>95</v>
      </c>
      <c r="C48" s="151" t="s">
        <v>99</v>
      </c>
      <c r="D48" s="143" t="s">
        <v>125</v>
      </c>
      <c r="E48" s="65">
        <v>44</v>
      </c>
      <c r="F48" s="38" t="s">
        <v>39</v>
      </c>
    </row>
    <row r="49" spans="2:6">
      <c r="B49" s="148"/>
      <c r="C49" s="151"/>
      <c r="D49" s="143"/>
      <c r="E49" s="65">
        <v>45</v>
      </c>
      <c r="F49" s="38" t="s">
        <v>56</v>
      </c>
    </row>
    <row r="50" spans="2:6" ht="15" customHeight="1">
      <c r="B50" s="148"/>
      <c r="C50" s="150" t="s">
        <v>24</v>
      </c>
      <c r="D50" s="143" t="s">
        <v>29</v>
      </c>
      <c r="E50" s="65">
        <v>46</v>
      </c>
      <c r="F50" s="38" t="s">
        <v>37</v>
      </c>
    </row>
    <row r="51" spans="2:6">
      <c r="B51" s="148"/>
      <c r="C51" s="150"/>
      <c r="D51" s="143"/>
      <c r="E51" s="65">
        <v>47</v>
      </c>
      <c r="F51" s="38" t="s">
        <v>92</v>
      </c>
    </row>
    <row r="52" spans="2:6">
      <c r="B52" s="148"/>
      <c r="C52" s="150"/>
      <c r="D52" s="143"/>
      <c r="E52" s="65">
        <v>48</v>
      </c>
      <c r="F52" s="38" t="s">
        <v>93</v>
      </c>
    </row>
    <row r="53" spans="2:6">
      <c r="B53" s="148"/>
      <c r="C53" s="150"/>
      <c r="D53" s="143" t="s">
        <v>30</v>
      </c>
      <c r="E53" s="65">
        <v>49</v>
      </c>
      <c r="F53" s="38" t="s">
        <v>65</v>
      </c>
    </row>
    <row r="54" spans="2:6">
      <c r="B54" s="148"/>
      <c r="C54" s="150"/>
      <c r="D54" s="143"/>
      <c r="E54" s="65">
        <v>50</v>
      </c>
      <c r="F54" s="38" t="s">
        <v>66</v>
      </c>
    </row>
    <row r="55" spans="2:6" ht="15" customHeight="1">
      <c r="B55" s="148"/>
      <c r="C55" s="144" t="s">
        <v>32</v>
      </c>
      <c r="D55" s="143" t="s">
        <v>27</v>
      </c>
      <c r="E55" s="65">
        <v>51</v>
      </c>
      <c r="F55" s="38" t="s">
        <v>160</v>
      </c>
    </row>
    <row r="56" spans="2:6">
      <c r="B56" s="148"/>
      <c r="C56" s="144"/>
      <c r="D56" s="143"/>
      <c r="E56" s="65">
        <v>52</v>
      </c>
      <c r="F56" s="38" t="s">
        <v>14</v>
      </c>
    </row>
    <row r="57" spans="2:6">
      <c r="B57" s="148"/>
      <c r="C57" s="144"/>
      <c r="D57" s="143" t="s">
        <v>26</v>
      </c>
      <c r="E57" s="65">
        <v>53</v>
      </c>
      <c r="F57" s="38" t="s">
        <v>161</v>
      </c>
    </row>
    <row r="58" spans="2:6">
      <c r="B58" s="148"/>
      <c r="C58" s="144"/>
      <c r="D58" s="143"/>
      <c r="E58" s="65">
        <v>54</v>
      </c>
      <c r="F58" s="38" t="s">
        <v>162</v>
      </c>
    </row>
    <row r="59" spans="2:6">
      <c r="B59" s="148"/>
      <c r="C59" s="144"/>
      <c r="D59" s="143" t="s">
        <v>25</v>
      </c>
      <c r="E59" s="65">
        <v>55</v>
      </c>
      <c r="F59" s="38" t="s">
        <v>67</v>
      </c>
    </row>
    <row r="60" spans="2:6">
      <c r="B60" s="148"/>
      <c r="C60" s="144"/>
      <c r="D60" s="143"/>
      <c r="E60" s="65">
        <v>56</v>
      </c>
      <c r="F60" s="38" t="s">
        <v>68</v>
      </c>
    </row>
    <row r="61" spans="2:6">
      <c r="B61" s="148"/>
      <c r="C61" s="144"/>
      <c r="D61" s="143"/>
      <c r="E61" s="65">
        <v>57</v>
      </c>
      <c r="F61" s="38" t="s">
        <v>163</v>
      </c>
    </row>
    <row r="62" spans="2:6" ht="15" customHeight="1">
      <c r="B62" s="148"/>
      <c r="C62" s="146" t="s">
        <v>33</v>
      </c>
      <c r="D62" s="143" t="s">
        <v>28</v>
      </c>
      <c r="E62" s="65">
        <v>58</v>
      </c>
      <c r="F62" s="38" t="s">
        <v>71</v>
      </c>
    </row>
    <row r="63" spans="2:6">
      <c r="B63" s="148"/>
      <c r="C63" s="147"/>
      <c r="D63" s="143"/>
      <c r="E63" s="65">
        <v>59</v>
      </c>
      <c r="F63" s="38" t="s">
        <v>15</v>
      </c>
    </row>
    <row r="64" spans="2:6">
      <c r="B64" s="148"/>
      <c r="C64" s="147"/>
      <c r="D64" s="143"/>
      <c r="E64" s="65">
        <v>60</v>
      </c>
      <c r="F64" s="38" t="s">
        <v>69</v>
      </c>
    </row>
    <row r="65" spans="2:6">
      <c r="B65" s="148"/>
      <c r="C65" s="147"/>
      <c r="D65" s="143"/>
      <c r="E65" s="65">
        <v>61</v>
      </c>
      <c r="F65" s="38" t="s">
        <v>70</v>
      </c>
    </row>
    <row r="66" spans="2:6">
      <c r="B66" s="148"/>
      <c r="C66" s="147"/>
      <c r="D66" s="155" t="s">
        <v>105</v>
      </c>
      <c r="E66" s="65">
        <v>62</v>
      </c>
      <c r="F66" s="38" t="s">
        <v>141</v>
      </c>
    </row>
    <row r="67" spans="2:6">
      <c r="B67" s="148"/>
      <c r="C67" s="147"/>
      <c r="D67" s="155"/>
      <c r="E67" s="65">
        <v>63</v>
      </c>
      <c r="F67" s="38" t="s">
        <v>111</v>
      </c>
    </row>
    <row r="68" spans="2:6">
      <c r="B68" s="148"/>
      <c r="C68" s="147"/>
      <c r="D68" s="74" t="s">
        <v>83</v>
      </c>
      <c r="E68" s="65">
        <v>64</v>
      </c>
      <c r="F68" s="38" t="s">
        <v>82</v>
      </c>
    </row>
    <row r="69" spans="2:6" ht="15" customHeight="1">
      <c r="B69" s="148" t="s">
        <v>97</v>
      </c>
      <c r="C69" s="149" t="s">
        <v>99</v>
      </c>
      <c r="D69" s="143" t="s">
        <v>125</v>
      </c>
      <c r="E69" s="65">
        <v>65</v>
      </c>
      <c r="F69" s="38" t="s">
        <v>84</v>
      </c>
    </row>
    <row r="70" spans="2:6">
      <c r="B70" s="148"/>
      <c r="C70" s="149"/>
      <c r="D70" s="143"/>
      <c r="E70" s="65">
        <v>66</v>
      </c>
      <c r="F70" s="38" t="s">
        <v>72</v>
      </c>
    </row>
    <row r="71" spans="2:6">
      <c r="B71" s="148"/>
      <c r="C71" s="149"/>
      <c r="D71" s="143"/>
      <c r="E71" s="65">
        <v>67</v>
      </c>
      <c r="F71" s="77" t="s">
        <v>112</v>
      </c>
    </row>
    <row r="72" spans="2:6">
      <c r="B72" s="148"/>
      <c r="C72" s="149"/>
      <c r="D72" s="143"/>
      <c r="E72" s="65">
        <v>68</v>
      </c>
      <c r="F72" s="39" t="s">
        <v>85</v>
      </c>
    </row>
    <row r="73" spans="2:6" ht="15" customHeight="1">
      <c r="B73" s="148"/>
      <c r="C73" s="150" t="s">
        <v>24</v>
      </c>
      <c r="D73" s="143" t="s">
        <v>29</v>
      </c>
      <c r="E73" s="65">
        <v>69</v>
      </c>
      <c r="F73" s="38" t="s">
        <v>137</v>
      </c>
    </row>
    <row r="74" spans="2:6">
      <c r="B74" s="148"/>
      <c r="C74" s="150"/>
      <c r="D74" s="143"/>
      <c r="E74" s="65">
        <v>70</v>
      </c>
      <c r="F74" s="38" t="s">
        <v>86</v>
      </c>
    </row>
    <row r="75" spans="2:6">
      <c r="B75" s="148"/>
      <c r="C75" s="150"/>
      <c r="D75" s="143"/>
      <c r="E75" s="65">
        <v>71</v>
      </c>
      <c r="F75" s="38" t="s">
        <v>172</v>
      </c>
    </row>
    <row r="76" spans="2:6">
      <c r="B76" s="148"/>
      <c r="C76" s="150"/>
      <c r="D76" s="143"/>
      <c r="E76" s="65">
        <v>72</v>
      </c>
      <c r="F76" s="38" t="s">
        <v>55</v>
      </c>
    </row>
    <row r="77" spans="2:6">
      <c r="B77" s="148"/>
      <c r="C77" s="150"/>
      <c r="D77" s="143"/>
      <c r="E77" s="65">
        <v>73</v>
      </c>
      <c r="F77" s="38" t="s">
        <v>138</v>
      </c>
    </row>
    <row r="78" spans="2:6" ht="15" customHeight="1">
      <c r="B78" s="148"/>
      <c r="C78" s="150"/>
      <c r="D78" s="74" t="s">
        <v>30</v>
      </c>
      <c r="E78" s="65">
        <v>74</v>
      </c>
      <c r="F78" s="75" t="s">
        <v>87</v>
      </c>
    </row>
    <row r="79" spans="2:6" ht="15" customHeight="1">
      <c r="B79" s="148"/>
      <c r="C79" s="144" t="s">
        <v>32</v>
      </c>
      <c r="D79" s="143" t="s">
        <v>27</v>
      </c>
      <c r="E79" s="65">
        <v>75</v>
      </c>
      <c r="F79" s="38" t="s">
        <v>136</v>
      </c>
    </row>
    <row r="80" spans="2:6">
      <c r="B80" s="148"/>
      <c r="C80" s="144"/>
      <c r="D80" s="143"/>
      <c r="E80" s="65">
        <v>76</v>
      </c>
      <c r="F80" s="38" t="s">
        <v>164</v>
      </c>
    </row>
    <row r="81" spans="2:6">
      <c r="B81" s="148"/>
      <c r="C81" s="144"/>
      <c r="D81" s="143"/>
      <c r="E81" s="65">
        <v>77</v>
      </c>
      <c r="F81" s="38" t="s">
        <v>120</v>
      </c>
    </row>
    <row r="82" spans="2:6">
      <c r="B82" s="148"/>
      <c r="C82" s="144"/>
      <c r="D82" s="143" t="s">
        <v>26</v>
      </c>
      <c r="E82" s="65">
        <v>78</v>
      </c>
      <c r="F82" s="38" t="s">
        <v>88</v>
      </c>
    </row>
    <row r="83" spans="2:6">
      <c r="B83" s="148"/>
      <c r="C83" s="144"/>
      <c r="D83" s="143"/>
      <c r="E83" s="65">
        <v>79</v>
      </c>
      <c r="F83" s="38" t="s">
        <v>113</v>
      </c>
    </row>
    <row r="84" spans="2:6">
      <c r="B84" s="148"/>
      <c r="C84" s="144"/>
      <c r="D84" s="143" t="s">
        <v>25</v>
      </c>
      <c r="E84" s="65">
        <v>80</v>
      </c>
      <c r="F84" s="38" t="s">
        <v>89</v>
      </c>
    </row>
    <row r="85" spans="2:6">
      <c r="B85" s="148"/>
      <c r="C85" s="144"/>
      <c r="D85" s="143"/>
      <c r="E85" s="65">
        <v>81</v>
      </c>
      <c r="F85" s="38" t="s">
        <v>142</v>
      </c>
    </row>
    <row r="86" spans="2:6">
      <c r="B86" s="148"/>
      <c r="C86" s="144"/>
      <c r="D86" s="143"/>
      <c r="E86" s="65">
        <v>82</v>
      </c>
      <c r="F86" s="38" t="s">
        <v>45</v>
      </c>
    </row>
    <row r="87" spans="2:6">
      <c r="B87" s="148"/>
      <c r="C87" s="144"/>
      <c r="D87" s="143"/>
      <c r="E87" s="65">
        <v>83</v>
      </c>
      <c r="F87" s="38" t="s">
        <v>73</v>
      </c>
    </row>
    <row r="88" spans="2:6" ht="15" customHeight="1">
      <c r="B88" s="148"/>
      <c r="C88" s="145" t="s">
        <v>31</v>
      </c>
      <c r="D88" s="143" t="s">
        <v>28</v>
      </c>
      <c r="E88" s="65">
        <v>84</v>
      </c>
      <c r="F88" s="38" t="s">
        <v>74</v>
      </c>
    </row>
    <row r="89" spans="2:6">
      <c r="B89" s="148"/>
      <c r="C89" s="145"/>
      <c r="D89" s="143"/>
      <c r="E89" s="65">
        <v>85</v>
      </c>
      <c r="F89" s="38" t="s">
        <v>173</v>
      </c>
    </row>
    <row r="90" spans="2:6">
      <c r="B90" s="148"/>
      <c r="C90" s="145"/>
      <c r="D90" s="143"/>
      <c r="E90" s="65">
        <v>86</v>
      </c>
      <c r="F90" s="38" t="s">
        <v>139</v>
      </c>
    </row>
    <row r="91" spans="2:6">
      <c r="B91" s="148"/>
      <c r="C91" s="145"/>
      <c r="D91" s="143" t="s">
        <v>105</v>
      </c>
      <c r="E91" s="65">
        <v>87</v>
      </c>
      <c r="F91" s="38" t="s">
        <v>165</v>
      </c>
    </row>
    <row r="92" spans="2:6">
      <c r="B92" s="148"/>
      <c r="C92" s="145"/>
      <c r="D92" s="143"/>
      <c r="E92" s="65">
        <v>88</v>
      </c>
      <c r="F92" s="38" t="s">
        <v>40</v>
      </c>
    </row>
    <row r="93" spans="2:6">
      <c r="B93" s="148"/>
      <c r="C93" s="145"/>
      <c r="D93" s="143"/>
      <c r="E93" s="65">
        <v>89</v>
      </c>
      <c r="F93" s="38" t="s">
        <v>174</v>
      </c>
    </row>
    <row r="94" spans="2:6">
      <c r="B94" s="148"/>
      <c r="C94" s="145"/>
      <c r="D94" s="143"/>
      <c r="E94" s="65">
        <v>90</v>
      </c>
      <c r="F94" s="38" t="s">
        <v>175</v>
      </c>
    </row>
    <row r="95" spans="2:6">
      <c r="B95" s="148"/>
      <c r="C95" s="145"/>
      <c r="D95" s="143" t="s">
        <v>106</v>
      </c>
      <c r="E95" s="65">
        <v>91</v>
      </c>
      <c r="F95" s="38" t="s">
        <v>41</v>
      </c>
    </row>
    <row r="96" spans="2:6">
      <c r="B96" s="148"/>
      <c r="C96" s="145"/>
      <c r="D96" s="143"/>
      <c r="E96" s="65">
        <v>92</v>
      </c>
      <c r="F96" s="38" t="s">
        <v>12</v>
      </c>
    </row>
    <row r="97" spans="2:6">
      <c r="B97" s="148"/>
      <c r="C97" s="145"/>
      <c r="D97" s="143"/>
      <c r="E97" s="65">
        <v>93</v>
      </c>
      <c r="F97" s="38" t="s">
        <v>9</v>
      </c>
    </row>
  </sheetData>
  <mergeCells count="40">
    <mergeCell ref="D55:D56"/>
    <mergeCell ref="D57:D58"/>
    <mergeCell ref="D62:D65"/>
    <mergeCell ref="D66:D67"/>
    <mergeCell ref="C55:C61"/>
    <mergeCell ref="D44:D47"/>
    <mergeCell ref="C38:C47"/>
    <mergeCell ref="B4:B47"/>
    <mergeCell ref="D33:D37"/>
    <mergeCell ref="C21:C37"/>
    <mergeCell ref="D38:D40"/>
    <mergeCell ref="D41:D43"/>
    <mergeCell ref="C13:C20"/>
    <mergeCell ref="D13:D17"/>
    <mergeCell ref="D18:D20"/>
    <mergeCell ref="D21:D25"/>
    <mergeCell ref="D26:D32"/>
    <mergeCell ref="D5:D12"/>
    <mergeCell ref="C5:C12"/>
    <mergeCell ref="D91:D94"/>
    <mergeCell ref="D95:D97"/>
    <mergeCell ref="C88:C97"/>
    <mergeCell ref="C62:C68"/>
    <mergeCell ref="B48:B68"/>
    <mergeCell ref="D69:D72"/>
    <mergeCell ref="D73:D77"/>
    <mergeCell ref="C69:C72"/>
    <mergeCell ref="C73:C78"/>
    <mergeCell ref="B69:B97"/>
    <mergeCell ref="C48:C49"/>
    <mergeCell ref="C50:C54"/>
    <mergeCell ref="D48:D49"/>
    <mergeCell ref="D50:D52"/>
    <mergeCell ref="D53:D54"/>
    <mergeCell ref="D59:D61"/>
    <mergeCell ref="D79:D81"/>
    <mergeCell ref="D82:D83"/>
    <mergeCell ref="D84:D87"/>
    <mergeCell ref="C79:C87"/>
    <mergeCell ref="D88:D90"/>
  </mergeCells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65"/>
  <sheetViews>
    <sheetView tabSelected="1" zoomScale="150" zoomScaleNormal="150" zoomScalePageLayoutView="150" workbookViewId="0">
      <selection activeCell="E6" sqref="E6"/>
    </sheetView>
  </sheetViews>
  <sheetFormatPr baseColWidth="10" defaultRowHeight="15" x14ac:dyDescent="0"/>
  <cols>
    <col min="1" max="1" width="12.6640625" style="69" bestFit="1" customWidth="1"/>
    <col min="2" max="2" width="66.1640625" style="69" customWidth="1"/>
    <col min="3" max="6" width="10.83203125" style="82"/>
    <col min="7" max="7" width="10.6640625" style="69" customWidth="1"/>
    <col min="8" max="63" width="11.6640625" style="69" customWidth="1"/>
    <col min="64" max="963" width="12.83203125" style="69" customWidth="1"/>
    <col min="964" max="9963" width="13.6640625" style="69" customWidth="1"/>
    <col min="9964" max="16384" width="14.83203125" style="69" customWidth="1"/>
  </cols>
  <sheetData>
    <row r="1" spans="1:7" ht="28">
      <c r="A1" s="113" t="s">
        <v>118</v>
      </c>
      <c r="B1" s="141" t="s">
        <v>133</v>
      </c>
      <c r="C1" s="120" t="s">
        <v>100</v>
      </c>
      <c r="D1" s="120" t="s">
        <v>101</v>
      </c>
      <c r="E1" s="120" t="s">
        <v>102</v>
      </c>
      <c r="F1" s="120" t="s">
        <v>103</v>
      </c>
      <c r="G1"/>
    </row>
    <row r="2" spans="1:7">
      <c r="A2" s="69" t="s">
        <v>121</v>
      </c>
      <c r="B2" s="142" t="s">
        <v>134</v>
      </c>
      <c r="C2" s="121"/>
      <c r="D2" s="122"/>
      <c r="E2" s="122"/>
      <c r="F2" s="122"/>
      <c r="G2"/>
    </row>
    <row r="3" spans="1:7">
      <c r="B3" s="114" t="s">
        <v>148</v>
      </c>
      <c r="C3" s="121"/>
      <c r="D3" s="122"/>
      <c r="E3" s="122"/>
      <c r="F3" s="122"/>
      <c r="G3"/>
    </row>
    <row r="4" spans="1:7">
      <c r="B4" s="115" t="s">
        <v>152</v>
      </c>
      <c r="C4" s="121"/>
      <c r="D4" s="122"/>
      <c r="E4" s="122"/>
      <c r="F4" s="122"/>
      <c r="G4"/>
    </row>
    <row r="5" spans="1:7">
      <c r="A5" s="71">
        <f>'Intitulés Q'!E5</f>
        <v>1</v>
      </c>
      <c r="B5" s="116" t="str">
        <f>'Intitulés Q'!F5</f>
        <v>Les horaires de notre établissement correspondent aux besoins des familles</v>
      </c>
      <c r="C5" s="127"/>
      <c r="D5" s="128"/>
      <c r="E5" s="128"/>
      <c r="F5" s="128"/>
      <c r="G5"/>
    </row>
    <row r="6" spans="1:7" ht="30">
      <c r="A6" s="71">
        <f>'Intitulés Q'!E6</f>
        <v>2</v>
      </c>
      <c r="B6" s="116" t="str">
        <f>'Intitulés Q'!F6</f>
        <v>À travers notre projet d'établissement, nous nous donnons les moyens d'être ouvert à tous</v>
      </c>
      <c r="C6" s="129"/>
      <c r="D6" s="130"/>
      <c r="E6" s="130"/>
      <c r="F6" s="130"/>
      <c r="G6"/>
    </row>
    <row r="7" spans="1:7" ht="40" customHeight="1">
      <c r="A7" s="71">
        <f>'Intitulés Q'!E7</f>
        <v>3</v>
      </c>
      <c r="B7" s="119" t="str">
        <f>'Intitulés Q'!F7</f>
        <v>Le point fort de mon établissement est l'encadrement (discipline, individualisation de la relation pédagogique, effectifs à taille humaine, dynamique de la communauté éducative)</v>
      </c>
      <c r="C7" s="127"/>
      <c r="D7" s="128"/>
      <c r="E7" s="128"/>
      <c r="F7" s="128"/>
      <c r="G7"/>
    </row>
    <row r="8" spans="1:7" ht="30">
      <c r="A8" s="71">
        <f>'Intitulés Q'!E8</f>
        <v>4</v>
      </c>
      <c r="B8" s="116" t="str">
        <f>'Intitulés Q'!F8</f>
        <v>Le niveau scolaire de l'établissement est bon (programmes respectés, acquis régulièrement évalués, résultats aux examens)</v>
      </c>
      <c r="C8" s="129"/>
      <c r="D8" s="130"/>
      <c r="E8" s="130"/>
      <c r="F8" s="130"/>
      <c r="G8"/>
    </row>
    <row r="9" spans="1:7" ht="30">
      <c r="A9" s="71">
        <f>'Intitulés Q'!E9</f>
        <v>5</v>
      </c>
      <c r="B9" s="116" t="str">
        <f>'Intitulés Q'!F9</f>
        <v>Nos élèves trouvent facilement les établissements qui assureront le parcours scolaire dans de bonnes conditions</v>
      </c>
      <c r="C9" s="127"/>
      <c r="D9" s="128"/>
      <c r="E9" s="128"/>
      <c r="F9" s="128"/>
      <c r="G9"/>
    </row>
    <row r="10" spans="1:7" ht="30">
      <c r="A10" s="71">
        <f>'Intitulés Q'!E10</f>
        <v>6</v>
      </c>
      <c r="B10" s="116" t="str">
        <f>'Intitulés Q'!F10</f>
        <v>Les familles viennent pour le projet éducatif (éduquer dans le respect de l'autre)</v>
      </c>
      <c r="C10" s="129"/>
      <c r="D10" s="130"/>
      <c r="E10" s="130"/>
      <c r="F10" s="130"/>
      <c r="G10"/>
    </row>
    <row r="11" spans="1:7">
      <c r="A11" s="71">
        <f>'Intitulés Q'!E11</f>
        <v>7</v>
      </c>
      <c r="B11" s="116" t="str">
        <f>'Intitulés Q'!F11</f>
        <v>Ce que propose l'établissement a un fort rayonnement</v>
      </c>
      <c r="C11" s="127"/>
      <c r="D11" s="128"/>
      <c r="E11" s="128"/>
      <c r="F11" s="128"/>
      <c r="G11"/>
    </row>
    <row r="12" spans="1:7">
      <c r="A12" s="71">
        <f>'Intitulés Q'!E12</f>
        <v>8</v>
      </c>
      <c r="B12" s="116" t="str">
        <f>'Intitulés Q'!F12</f>
        <v>Nous recevons régulièrement des réclamations de la part des familles</v>
      </c>
      <c r="C12" s="129"/>
      <c r="D12" s="130"/>
      <c r="E12" s="130"/>
      <c r="F12" s="130"/>
      <c r="G12"/>
    </row>
    <row r="13" spans="1:7">
      <c r="A13" s="71">
        <f>'Intitulés Q'!E13</f>
        <v>9</v>
      </c>
      <c r="B13" s="116" t="str">
        <f>'Intitulés Q'!F13</f>
        <v>La CAF* est adaptée à nos projets</v>
      </c>
      <c r="C13" s="127"/>
      <c r="D13" s="128"/>
      <c r="E13" s="128"/>
      <c r="F13" s="128"/>
      <c r="G13"/>
    </row>
    <row r="14" spans="1:7">
      <c r="A14" s="71">
        <f>'Intitulés Q'!E14</f>
        <v>10</v>
      </c>
      <c r="B14" s="116" t="str">
        <f>'Intitulés Q'!F14</f>
        <v>Nos ressources financières sont difficiles à prévoir</v>
      </c>
      <c r="C14" s="129"/>
      <c r="D14" s="130"/>
      <c r="E14" s="130"/>
      <c r="F14" s="130"/>
      <c r="G14"/>
    </row>
    <row r="15" spans="1:7">
      <c r="A15" s="71">
        <f>'Intitulés Q'!E15</f>
        <v>11</v>
      </c>
      <c r="B15" s="116" t="str">
        <f>'Intitulés Q'!F15</f>
        <v xml:space="preserve">Nous avons des flux de revenus diversifiés, au-delà du binôme parents - mairie </v>
      </c>
      <c r="C15" s="127"/>
      <c r="D15" s="128"/>
      <c r="E15" s="128"/>
      <c r="F15" s="128"/>
      <c r="G15"/>
    </row>
    <row r="16" spans="1:7">
      <c r="A16" s="71">
        <f>'Intitulés Q'!E16</f>
        <v>12</v>
      </c>
      <c r="B16" s="116" t="str">
        <f>'Intitulés Q'!F16</f>
        <v>Mon établissement dispose d'un fonds de roulement suffisant</v>
      </c>
      <c r="C16" s="129"/>
      <c r="D16" s="130"/>
      <c r="E16" s="130"/>
      <c r="F16" s="130"/>
      <c r="G16"/>
    </row>
    <row r="17" spans="1:7" ht="30">
      <c r="A17" s="71">
        <f>'Intitulés Q'!E17</f>
        <v>13</v>
      </c>
      <c r="B17" s="116" t="str">
        <f>'Intitulés Q'!F17</f>
        <v>Il existe un écart entre la réalité des coûts pour les familles dans l’année et la présentation initiale des frais d’inscription</v>
      </c>
      <c r="C17" s="127"/>
      <c r="D17" s="128"/>
      <c r="E17" s="128"/>
      <c r="F17" s="128"/>
      <c r="G17"/>
    </row>
    <row r="18" spans="1:7">
      <c r="A18" s="71">
        <f>'Intitulés Q'!E18</f>
        <v>14</v>
      </c>
      <c r="B18" s="116" t="str">
        <f>'Intitulés Q'!F18</f>
        <v>Nos coûts sont faciles à prévoir</v>
      </c>
      <c r="C18" s="129"/>
      <c r="D18" s="130"/>
      <c r="E18" s="130"/>
      <c r="F18" s="130"/>
      <c r="G18"/>
    </row>
    <row r="19" spans="1:7" ht="30">
      <c r="A19" s="71">
        <f>'Intitulés Q'!E19</f>
        <v>15</v>
      </c>
      <c r="B19" s="116" t="str">
        <f>'Intitulés Q'!F19</f>
        <v>Nous avons prise sur nos revenus, ce qui nous permet d'envisager sereinement l'évolution de nos coûts</v>
      </c>
      <c r="C19" s="131"/>
      <c r="D19" s="128"/>
      <c r="E19" s="128"/>
      <c r="F19" s="128"/>
      <c r="G19"/>
    </row>
    <row r="20" spans="1:7">
      <c r="A20" s="71">
        <f>'Intitulés Q'!E20</f>
        <v>16</v>
      </c>
      <c r="B20" s="116" t="str">
        <f>'Intitulés Q'!F20</f>
        <v>Nous bénéficions d'économies par mutualisation</v>
      </c>
      <c r="C20" s="129"/>
      <c r="D20" s="130"/>
      <c r="E20" s="130"/>
      <c r="F20" s="130"/>
      <c r="G20"/>
    </row>
    <row r="21" spans="1:7" ht="30">
      <c r="A21" s="71">
        <f>'Intitulés Q'!E21</f>
        <v>17</v>
      </c>
      <c r="B21" s="116" t="str">
        <f>'Intitulés Q'!F21</f>
        <v>Notre établissement privé bénéficie de ressources humaines clés* qui ne se retrouvent pas dans l'enseignement public</v>
      </c>
      <c r="C21" s="127"/>
      <c r="D21" s="128"/>
      <c r="E21" s="128"/>
      <c r="F21" s="128"/>
      <c r="G21"/>
    </row>
    <row r="22" spans="1:7" ht="30">
      <c r="A22" s="71">
        <f>'Intitulés Q'!E22</f>
        <v>18</v>
      </c>
      <c r="B22" s="117" t="str">
        <f>'Intitulés Q'!F22</f>
        <v>Nous avons les moyens de créer une dynamique de communauté éducative (mobilisation de tous les acteurs et existence de lieux de concertation)</v>
      </c>
      <c r="C22" s="129"/>
      <c r="D22" s="130"/>
      <c r="E22" s="130"/>
      <c r="F22" s="130"/>
      <c r="G22"/>
    </row>
    <row r="23" spans="1:7">
      <c r="A23" s="71">
        <f>'Intitulés Q'!E23</f>
        <v>19</v>
      </c>
      <c r="B23" s="116" t="str">
        <f>'Intitulés Q'!F23</f>
        <v>Les enseignants sont, en majorité, expérimentés</v>
      </c>
      <c r="C23" s="127"/>
      <c r="D23" s="128"/>
      <c r="E23" s="128"/>
      <c r="F23" s="128"/>
      <c r="G23"/>
    </row>
    <row r="24" spans="1:7" ht="30">
      <c r="A24" s="71">
        <f>'Intitulés Q'!E24</f>
        <v>20</v>
      </c>
      <c r="B24" s="116" t="str">
        <f>'Intitulés Q'!F24</f>
        <v>Nos besoins en ressources (techniques, matérielles &amp; financières) sont imprévisibles</v>
      </c>
      <c r="C24" s="129"/>
      <c r="D24" s="130"/>
      <c r="E24" s="130"/>
      <c r="F24" s="130"/>
      <c r="G24"/>
    </row>
    <row r="25" spans="1:7" ht="30">
      <c r="A25" s="71">
        <f>'Intitulés Q'!E25</f>
        <v>21</v>
      </c>
      <c r="B25" s="116" t="str">
        <f>'Intitulés Q'!F25</f>
        <v>Nous mobilisons nos ressources (techniques, matérielles &amp; financières) au bon moment</v>
      </c>
      <c r="C25" s="127"/>
      <c r="D25" s="128"/>
      <c r="E25" s="128"/>
      <c r="F25" s="128"/>
      <c r="G25"/>
    </row>
    <row r="26" spans="1:7">
      <c r="A26" s="71">
        <f>'Intitulés Q'!E26</f>
        <v>22</v>
      </c>
      <c r="B26" s="116" t="str">
        <f>'Intitulés Q'!F26</f>
        <v>Nous savons prendre en compte la diversité de la société</v>
      </c>
      <c r="C26" s="129"/>
      <c r="D26" s="129"/>
      <c r="E26" s="130"/>
      <c r="F26" s="130"/>
      <c r="G26"/>
    </row>
    <row r="27" spans="1:7">
      <c r="A27" s="71">
        <f>'Intitulés Q'!E27</f>
        <v>23</v>
      </c>
      <c r="B27" s="116" t="str">
        <f>'Intitulés Q'!F27</f>
        <v>Nous allons vers l'excellence éducative</v>
      </c>
      <c r="C27" s="127"/>
      <c r="D27" s="127"/>
      <c r="E27" s="128"/>
      <c r="F27" s="128"/>
      <c r="G27"/>
    </row>
    <row r="28" spans="1:7" ht="30">
      <c r="A28" s="71">
        <f>'Intitulés Q'!E28</f>
        <v>24</v>
      </c>
      <c r="B28" s="116" t="str">
        <f>'Intitulés Q'!F28</f>
        <v>Au sein de l'établissement le climat est apaisé et l'apprentissage se fait dans la sérénité</v>
      </c>
      <c r="C28" s="129"/>
      <c r="D28" s="129"/>
      <c r="E28" s="130"/>
      <c r="F28" s="130"/>
      <c r="G28"/>
    </row>
    <row r="29" spans="1:7" ht="30">
      <c r="A29" s="71">
        <f>'Intitulés Q'!E29</f>
        <v>25</v>
      </c>
      <c r="B29" s="116" t="str">
        <f>'Intitulés Q'!F29</f>
        <v>Nous avons un bon suivi des élèves (suivi personnalisé, soutien des élèves en difficulté...)</v>
      </c>
      <c r="C29" s="127"/>
      <c r="D29" s="127"/>
      <c r="E29" s="128"/>
      <c r="F29" s="128"/>
      <c r="G29"/>
    </row>
    <row r="30" spans="1:7" ht="30">
      <c r="A30" s="71">
        <f>'Intitulés Q'!E30</f>
        <v>26</v>
      </c>
      <c r="B30" s="116" t="str">
        <f>'Intitulés Q'!F30</f>
        <v>Nous savons prendre en compte la différence et la singularité (détresse des familles, besoins éducatifs particuliers...)</v>
      </c>
      <c r="C30" s="132"/>
      <c r="D30" s="130"/>
      <c r="E30" s="130"/>
      <c r="F30" s="130"/>
      <c r="G30"/>
    </row>
    <row r="31" spans="1:7">
      <c r="A31" s="71">
        <f>'Intitulés Q'!E31</f>
        <v>27</v>
      </c>
      <c r="B31" s="116" t="str">
        <f>'Intitulés Q'!F31</f>
        <v>L'équilibre encadrement, infrastructure (locaux) est optimal</v>
      </c>
      <c r="C31" s="131"/>
      <c r="D31" s="128"/>
      <c r="E31" s="128"/>
      <c r="F31" s="128"/>
      <c r="G31"/>
    </row>
    <row r="32" spans="1:7">
      <c r="A32" s="71">
        <f>'Intitulés Q'!E32</f>
        <v>28</v>
      </c>
      <c r="B32" s="116" t="str">
        <f>'Intitulés Q'!F32</f>
        <v>Ce que nous proposons est assez proche de l'enseignement public</v>
      </c>
      <c r="C32" s="132"/>
      <c r="D32" s="130"/>
      <c r="E32" s="130"/>
      <c r="F32" s="130"/>
      <c r="G32"/>
    </row>
    <row r="33" spans="1:7" ht="30">
      <c r="A33" s="71">
        <f>'Intitulés Q'!E33</f>
        <v>29</v>
      </c>
      <c r="B33" s="116" t="str">
        <f>'Intitulés Q'!F33</f>
        <v>Nous savons identifier facilement nos partenaires* (amont/aval, interne/externe)</v>
      </c>
      <c r="C33" s="131"/>
      <c r="D33" s="128"/>
      <c r="E33" s="128"/>
      <c r="F33" s="128"/>
      <c r="G33"/>
    </row>
    <row r="34" spans="1:7">
      <c r="A34" s="71">
        <f>'Intitulés Q'!E34</f>
        <v>30</v>
      </c>
      <c r="B34" s="116" t="str">
        <f>'Intitulés Q'!F34</f>
        <v>Le site internet est une vitrine positive de l'établissement</v>
      </c>
      <c r="C34" s="132"/>
      <c r="D34" s="130"/>
      <c r="E34" s="130"/>
      <c r="F34" s="130"/>
      <c r="G34"/>
    </row>
    <row r="35" spans="1:7" ht="45">
      <c r="A35" s="71">
        <f>'Intitulés Q'!E35</f>
        <v>31</v>
      </c>
      <c r="B35" s="116" t="str">
        <f>'Intitulés Q'!F35</f>
        <v>Nos ressources sont dispersées et nous ne travailllons pas assez avec des partenaires (collectivités, diocèse, paroisse, partenaires médicaux - orthophoniste, psychologue...)</v>
      </c>
      <c r="C35" s="131"/>
      <c r="D35" s="128"/>
      <c r="E35" s="128"/>
      <c r="F35" s="128"/>
      <c r="G35"/>
    </row>
    <row r="36" spans="1:7">
      <c r="A36" s="71">
        <f>'Intitulés Q'!E36</f>
        <v>32</v>
      </c>
      <c r="B36" s="116" t="str">
        <f>'Intitulés Q'!F36</f>
        <v>Nous bénéficions de synergies entre établissements</v>
      </c>
      <c r="C36" s="132"/>
      <c r="D36" s="130"/>
      <c r="E36" s="130"/>
      <c r="F36" s="130"/>
      <c r="G36"/>
    </row>
    <row r="37" spans="1:7" ht="30">
      <c r="A37" s="71">
        <f>'Intitulés Q'!E37</f>
        <v>33</v>
      </c>
      <c r="B37" s="116" t="str">
        <f>'Intitulés Q'!F37</f>
        <v>Les relations de travail avec les partenaires clés (collectivités, diocèse, rectorat, paroisse...) sont parfois difficiles, voire conflictuelles</v>
      </c>
      <c r="C37" s="131"/>
      <c r="D37" s="128"/>
      <c r="E37" s="128"/>
      <c r="F37" s="128"/>
      <c r="G37"/>
    </row>
    <row r="38" spans="1:7">
      <c r="A38" s="71">
        <f>'Intitulés Q'!E38</f>
        <v>34</v>
      </c>
      <c r="B38" s="116" t="str">
        <f>'Intitulés Q'!F38</f>
        <v>Les types de familles qui s'adressent à nous sont assez divers</v>
      </c>
      <c r="C38" s="132"/>
      <c r="D38" s="130"/>
      <c r="E38" s="130"/>
      <c r="F38" s="130"/>
      <c r="G38"/>
    </row>
    <row r="39" spans="1:7" ht="30">
      <c r="A39" s="71">
        <f>'Intitulés Q'!E39</f>
        <v>35</v>
      </c>
      <c r="B39" s="116" t="str">
        <f>'Intitulés Q'!F39</f>
        <v>Nous accueillons de nouvelles familles à chaque rentrée, qui inscrivent pour la 1ère fois un enfant dans un établissement catholique d'enseignement</v>
      </c>
      <c r="C39" s="131"/>
      <c r="D39" s="128"/>
      <c r="E39" s="128"/>
      <c r="F39" s="128"/>
      <c r="G39"/>
    </row>
    <row r="40" spans="1:7">
      <c r="A40" s="71">
        <f>'Intitulés Q'!E40</f>
        <v>36</v>
      </c>
      <c r="B40" s="116" t="str">
        <f>'Intitulés Q'!F40</f>
        <v>Nous perdons régulièrement des familles au profit de l'école publique</v>
      </c>
      <c r="C40" s="132"/>
      <c r="D40" s="130"/>
      <c r="E40" s="130"/>
      <c r="F40" s="130"/>
      <c r="G40"/>
    </row>
    <row r="41" spans="1:7">
      <c r="A41" s="71">
        <f>'Intitulés Q'!E41</f>
        <v>37</v>
      </c>
      <c r="B41" s="116" t="str">
        <f>'Intitulés Q'!F41</f>
        <v>Les relations avec les familles sont de plus en plus complexes</v>
      </c>
      <c r="C41" s="127"/>
      <c r="D41" s="128"/>
      <c r="E41" s="128"/>
      <c r="F41" s="128"/>
      <c r="G41"/>
    </row>
    <row r="42" spans="1:7">
      <c r="A42" s="71">
        <f>'Intitulés Q'!E42</f>
        <v>38</v>
      </c>
      <c r="B42" s="116" t="str">
        <f>'Intitulés Q'!F42</f>
        <v>Nous savons nous adapter aux différentes typologies de familles</v>
      </c>
      <c r="C42" s="129"/>
      <c r="D42" s="130"/>
      <c r="E42" s="130"/>
      <c r="F42" s="130"/>
      <c r="G42"/>
    </row>
    <row r="43" spans="1:7">
      <c r="A43" s="71">
        <f>'Intitulés Q'!E43</f>
        <v>39</v>
      </c>
      <c r="B43" s="116" t="str">
        <f>'Intitulés Q'!F43</f>
        <v>L'image de notre école est détériorée</v>
      </c>
      <c r="C43" s="127"/>
      <c r="D43" s="128"/>
      <c r="E43" s="128"/>
      <c r="F43" s="128"/>
      <c r="G43"/>
    </row>
    <row r="44" spans="1:7">
      <c r="A44" s="71">
        <f>'Intitulés Q'!E44</f>
        <v>40</v>
      </c>
      <c r="B44" s="116" t="str">
        <f>'Intitulés Q'!F44</f>
        <v>Les familles identifient facilement notre valeur ajoutée</v>
      </c>
      <c r="C44" s="129"/>
      <c r="D44" s="130"/>
      <c r="E44" s="130"/>
      <c r="F44" s="130"/>
      <c r="G44"/>
    </row>
    <row r="45" spans="1:7">
      <c r="A45" s="71">
        <f>'Intitulés Q'!E45</f>
        <v>41</v>
      </c>
      <c r="B45" s="116" t="str">
        <f>'Intitulés Q'!F45</f>
        <v>Nos canaux de communication sont inefficaces</v>
      </c>
      <c r="C45" s="127"/>
      <c r="D45" s="128"/>
      <c r="E45" s="128"/>
      <c r="F45" s="128"/>
      <c r="G45"/>
    </row>
    <row r="46" spans="1:7">
      <c r="A46" s="71">
        <f>'Intitulés Q'!E46</f>
        <v>42</v>
      </c>
      <c r="B46" s="116" t="str">
        <f>'Intitulés Q'!F46</f>
        <v>Notre communication est mal adaptée aux familles</v>
      </c>
      <c r="C46" s="129"/>
      <c r="D46" s="130"/>
      <c r="E46" s="130"/>
      <c r="F46" s="130"/>
      <c r="G46"/>
    </row>
    <row r="47" spans="1:7">
      <c r="A47" s="71">
        <f>'Intitulés Q'!E47</f>
        <v>43</v>
      </c>
      <c r="B47" s="116" t="str">
        <f>'Intitulés Q'!F47</f>
        <v>Nos moyens de communication sont diversifés et performants</v>
      </c>
      <c r="C47" s="127"/>
      <c r="D47" s="128"/>
      <c r="E47" s="128"/>
      <c r="F47" s="128"/>
      <c r="G47"/>
    </row>
    <row r="48" spans="1:7" s="72" customFormat="1">
      <c r="A48" s="71">
        <f>'Intitulés Q'!E48</f>
        <v>44</v>
      </c>
      <c r="B48" s="116" t="str">
        <f>'Intitulés Q'!F48</f>
        <v>L'école publique propose une meilleure offre de services à moindre prix</v>
      </c>
      <c r="C48" s="133"/>
      <c r="D48" s="134"/>
      <c r="E48" s="134"/>
      <c r="F48" s="134"/>
      <c r="G48"/>
    </row>
    <row r="49" spans="1:7" ht="30">
      <c r="A49" s="71">
        <f>'Intitulés Q'!E49</f>
        <v>45</v>
      </c>
      <c r="B49" s="116" t="str">
        <f>'Intitulés Q'!F49</f>
        <v>Ce que nous proposons, d'autres le font aussi (reste du privé, hors contrat, public)</v>
      </c>
      <c r="C49" s="127"/>
      <c r="D49" s="128"/>
      <c r="E49" s="128"/>
      <c r="F49" s="128"/>
      <c r="G49"/>
    </row>
    <row r="50" spans="1:7" ht="30">
      <c r="A50" s="71">
        <f>'Intitulés Q'!E50</f>
        <v>46</v>
      </c>
      <c r="B50" s="116" t="str">
        <f>'Intitulés Q'!F50</f>
        <v>Notre équilibre financier est menacé (attractivité de l'école publique, détérioration pouvoir d'achat, baisse des subventions)</v>
      </c>
      <c r="C50" s="129"/>
      <c r="D50" s="130"/>
      <c r="E50" s="130"/>
      <c r="F50" s="130"/>
      <c r="G50"/>
    </row>
    <row r="51" spans="1:7">
      <c r="A51" s="71">
        <f>'Intitulés Q'!E51</f>
        <v>47</v>
      </c>
      <c r="B51" s="116" t="str">
        <f>'Intitulés Q'!F51</f>
        <v xml:space="preserve">Nous sommes trop dépendants d'un ou plusieurs flux financiers </v>
      </c>
      <c r="C51" s="127"/>
      <c r="D51" s="128"/>
      <c r="E51" s="128"/>
      <c r="F51" s="128"/>
      <c r="G51"/>
    </row>
    <row r="52" spans="1:7">
      <c r="A52" s="71">
        <f>'Intitulés Q'!E52</f>
        <v>48</v>
      </c>
      <c r="B52" s="116" t="str">
        <f>'Intitulés Q'!F52</f>
        <v>Nous avons des flux de revenus appelés à disparaître</v>
      </c>
      <c r="C52" s="129"/>
      <c r="D52" s="130"/>
      <c r="E52" s="130"/>
      <c r="F52" s="130"/>
      <c r="G52"/>
    </row>
    <row r="53" spans="1:7">
      <c r="A53" s="71">
        <f>'Intitulés Q'!E53</f>
        <v>49</v>
      </c>
      <c r="B53" s="116" t="str">
        <f>'Intitulés Q'!F53</f>
        <v>Certains coûts risquent de devenir imprévisibles</v>
      </c>
      <c r="C53" s="127"/>
      <c r="D53" s="128"/>
      <c r="E53" s="128"/>
      <c r="F53" s="128"/>
      <c r="G53"/>
    </row>
    <row r="54" spans="1:7" ht="30">
      <c r="A54" s="71">
        <f>'Intitulés Q'!E54</f>
        <v>50</v>
      </c>
      <c r="B54" s="116" t="str">
        <f>'Intitulés Q'!F54</f>
        <v>Certains coûts menacent d'augmenter plus rapidement que les revenus correspondants</v>
      </c>
      <c r="C54" s="129"/>
      <c r="D54" s="130"/>
      <c r="E54" s="130"/>
      <c r="F54" s="130"/>
      <c r="G54"/>
    </row>
    <row r="55" spans="1:7" ht="30">
      <c r="A55" s="71">
        <f>'Intitulés Q'!E55</f>
        <v>51</v>
      </c>
      <c r="B55" s="116" t="str">
        <f>'Intitulés Q'!F55</f>
        <v>Nous allons être confrontés à des baisses/⁠réductions de certaines ressources clés* (financières, matérielles, techniques)</v>
      </c>
      <c r="C55" s="127"/>
      <c r="D55" s="128"/>
      <c r="E55" s="128"/>
      <c r="F55" s="128"/>
      <c r="G55"/>
    </row>
    <row r="56" spans="1:7" ht="30">
      <c r="A56" s="71">
        <f>'Intitulés Q'!E56</f>
        <v>52</v>
      </c>
      <c r="B56" s="116" t="str">
        <f>'Intitulés Q'!F56</f>
        <v>La qualité de nos ressources humaines est menacée (enseignants, encadrement)</v>
      </c>
      <c r="C56" s="129"/>
      <c r="D56" s="130"/>
      <c r="E56" s="130"/>
      <c r="F56" s="130"/>
      <c r="G56"/>
    </row>
    <row r="57" spans="1:7">
      <c r="A57" s="71">
        <f>'Intitulés Q'!E57</f>
        <v>53</v>
      </c>
      <c r="B57" s="116" t="str">
        <f>'Intitulés Q'!F57</f>
        <v>L'évolution de l'environnement peut modifier nos activités clés*</v>
      </c>
      <c r="C57" s="127"/>
      <c r="D57" s="128"/>
      <c r="E57" s="128"/>
      <c r="F57" s="128"/>
      <c r="G57"/>
    </row>
    <row r="58" spans="1:7">
      <c r="A58" s="71">
        <f>'Intitulés Q'!E58</f>
        <v>54</v>
      </c>
      <c r="B58" s="116" t="str">
        <f>'Intitulés Q'!F58</f>
        <v>A terme, la qualité de notre offre est menacée</v>
      </c>
      <c r="C58" s="129"/>
      <c r="D58" s="130"/>
      <c r="E58" s="130"/>
      <c r="F58" s="130"/>
      <c r="G58"/>
    </row>
    <row r="59" spans="1:7">
      <c r="A59" s="71">
        <f>'Intitulés Q'!E59</f>
        <v>55</v>
      </c>
      <c r="B59" s="116" t="str">
        <f>'Intitulés Q'!F59</f>
        <v>Nous risquons de perdre des partenaires</v>
      </c>
      <c r="C59" s="127"/>
      <c r="D59" s="128"/>
      <c r="E59" s="128"/>
      <c r="F59" s="128"/>
      <c r="G59"/>
    </row>
    <row r="60" spans="1:7">
      <c r="A60" s="71">
        <f>'Intitulés Q'!E60</f>
        <v>56</v>
      </c>
      <c r="B60" s="116" t="str">
        <f>'Intitulés Q'!F60</f>
        <v>Nos partenaires peuvent choisir de collaborer avec l'école publique</v>
      </c>
      <c r="C60" s="129"/>
      <c r="D60" s="130"/>
      <c r="E60" s="130"/>
      <c r="F60" s="130"/>
      <c r="G60"/>
    </row>
    <row r="61" spans="1:7" ht="30">
      <c r="A61" s="71">
        <f>'Intitulés Q'!E61</f>
        <v>57</v>
      </c>
      <c r="B61" s="116" t="str">
        <f>'Intitulés Q'!F61</f>
        <v>Nous ne nous appuyons pas assez sur des réseaux permettant de limiter les coûts.</v>
      </c>
      <c r="C61" s="127"/>
      <c r="D61" s="128"/>
      <c r="E61" s="128"/>
      <c r="F61" s="128"/>
      <c r="G61"/>
    </row>
    <row r="62" spans="1:7">
      <c r="A62" s="71">
        <f>'Intitulés Q'!E62</f>
        <v>58</v>
      </c>
      <c r="B62" s="116" t="str">
        <f>'Intitulés Q'!F62</f>
        <v>L'école publique occupe de plus en plus les canaux de communication</v>
      </c>
      <c r="C62" s="129"/>
      <c r="D62" s="130"/>
      <c r="E62" s="130"/>
      <c r="F62" s="130"/>
      <c r="G62"/>
    </row>
    <row r="63" spans="1:7">
      <c r="A63" s="71">
        <f>'Intitulés Q'!E63</f>
        <v>59</v>
      </c>
      <c r="B63" s="116" t="str">
        <f>'Intitulés Q'!F63</f>
        <v xml:space="preserve">L'école publique menace notre part d'emprise locale </v>
      </c>
      <c r="C63" s="127"/>
      <c r="D63" s="128"/>
      <c r="E63" s="128"/>
      <c r="F63" s="128"/>
      <c r="G63"/>
    </row>
    <row r="64" spans="1:7">
      <c r="A64" s="71">
        <f>'Intitulés Q'!E64</f>
        <v>60</v>
      </c>
      <c r="B64" s="116" t="str">
        <f>'Intitulés Q'!F64</f>
        <v>La probabilité que les familles nous quittent est élevée</v>
      </c>
      <c r="C64" s="129"/>
      <c r="D64" s="130"/>
      <c r="E64" s="130"/>
      <c r="F64" s="130"/>
      <c r="G64"/>
    </row>
    <row r="65" spans="1:7">
      <c r="A65" s="71">
        <f>'Intitulés Q'!E65</f>
        <v>61</v>
      </c>
      <c r="B65" s="116" t="str">
        <f>'Intitulés Q'!F65</f>
        <v>La concurrence avec le public va s'intensifier</v>
      </c>
      <c r="C65" s="127"/>
      <c r="D65" s="128"/>
      <c r="E65" s="128"/>
      <c r="F65" s="128"/>
      <c r="G65"/>
    </row>
    <row r="66" spans="1:7" ht="30">
      <c r="A66" s="71">
        <f>'Intitulés Q'!E66</f>
        <v>62</v>
      </c>
      <c r="B66" s="116" t="str">
        <f>'Intitulés Q'!F66</f>
        <v>L'école publique dispose de ressources plus importantes en matière de communication</v>
      </c>
      <c r="C66" s="129"/>
      <c r="D66" s="130"/>
      <c r="E66" s="130"/>
      <c r="F66" s="130"/>
      <c r="G66"/>
    </row>
    <row r="67" spans="1:7">
      <c r="A67" s="71">
        <f>'Intitulés Q'!E67</f>
        <v>63</v>
      </c>
      <c r="B67" s="116" t="str">
        <f>'Intitulés Q'!F67</f>
        <v>Nos canaux de communication ne sont plus/pas adaptés à nos familles</v>
      </c>
      <c r="C67" s="127"/>
      <c r="D67" s="128"/>
      <c r="E67" s="128"/>
      <c r="F67" s="128"/>
      <c r="G67"/>
    </row>
    <row r="68" spans="1:7">
      <c r="A68" s="71">
        <f>'Intitulés Q'!E68</f>
        <v>64</v>
      </c>
      <c r="B68" s="116" t="str">
        <f>'Intitulés Q'!F68</f>
        <v>Les relations avec les familles risquent de se détériorer</v>
      </c>
      <c r="C68" s="129"/>
      <c r="D68" s="130"/>
      <c r="E68" s="130"/>
      <c r="F68" s="130"/>
      <c r="G68"/>
    </row>
    <row r="69" spans="1:7" s="72" customFormat="1">
      <c r="A69" s="71">
        <f>'Intitulés Q'!E69</f>
        <v>65</v>
      </c>
      <c r="B69" s="116" t="str">
        <f>'Intitulés Q'!F69</f>
        <v>Nous pouvons générer de nouveaux services aux familles</v>
      </c>
      <c r="C69" s="135"/>
      <c r="D69" s="136"/>
      <c r="E69" s="136"/>
      <c r="F69" s="136"/>
      <c r="G69"/>
    </row>
    <row r="70" spans="1:7" ht="30">
      <c r="A70" s="71">
        <f>'Intitulés Q'!E70</f>
        <v>66</v>
      </c>
      <c r="B70" s="116" t="str">
        <f>'Intitulés Q'!F70</f>
        <v>Le service aux familles peut être amélioré en proposant une offre globale et unifée</v>
      </c>
      <c r="C70" s="129"/>
      <c r="D70" s="130"/>
      <c r="E70" s="130"/>
      <c r="F70" s="130"/>
      <c r="G70"/>
    </row>
    <row r="71" spans="1:7">
      <c r="A71" s="71">
        <f>'Intitulés Q'!E71</f>
        <v>67</v>
      </c>
      <c r="B71" s="116" t="str">
        <f>'Intitulés Q'!F71</f>
        <v>Nous pouvons élargir notre offre éducative</v>
      </c>
      <c r="C71" s="127"/>
      <c r="D71" s="128"/>
      <c r="E71" s="128"/>
      <c r="F71" s="128"/>
      <c r="G71"/>
    </row>
    <row r="72" spans="1:7">
      <c r="A72" s="71">
        <f>'Intitulés Q'!E72</f>
        <v>68</v>
      </c>
      <c r="B72" s="116" t="str">
        <f>'Intitulés Q'!F72</f>
        <v>Les familles ont de nouvelles attentes que nous ne pouvons satisfaire</v>
      </c>
      <c r="C72" s="129"/>
      <c r="D72" s="130"/>
      <c r="E72" s="130"/>
      <c r="F72" s="130"/>
      <c r="G72"/>
    </row>
    <row r="73" spans="1:7" ht="30">
      <c r="A73" s="71">
        <f>'Intitulés Q'!E73</f>
        <v>69</v>
      </c>
      <c r="B73" s="116" t="str">
        <f>'Intitulés Q'!F73</f>
        <v>Nous pouvons  remplacer nos ressources financières ponctuelles par des ressources financières pérennes</v>
      </c>
      <c r="C73" s="127"/>
      <c r="D73" s="128"/>
      <c r="E73" s="128"/>
      <c r="F73" s="128"/>
      <c r="G73"/>
    </row>
    <row r="74" spans="1:7">
      <c r="A74" s="71">
        <f>'Intitulés Q'!E74</f>
        <v>70</v>
      </c>
      <c r="B74" s="116" t="str">
        <f>'Intitulés Q'!F74</f>
        <v>Les familles sont disposées à financer de nouveaux services</v>
      </c>
      <c r="C74" s="129"/>
      <c r="D74" s="130"/>
      <c r="E74" s="130"/>
      <c r="F74" s="130"/>
      <c r="G74"/>
    </row>
    <row r="75" spans="1:7" ht="30">
      <c r="A75" s="71">
        <f>'Intitulés Q'!E75</f>
        <v>71</v>
      </c>
      <c r="B75" s="116" t="str">
        <f>'Intitulés Q'!F75</f>
        <v>Nous avons la possibilité de diversifier nos sources de revenus (nouveaux profils de familles, partenariats permettant des économies…)</v>
      </c>
      <c r="C75" s="127"/>
      <c r="D75" s="128"/>
      <c r="E75" s="128"/>
      <c r="F75" s="128"/>
      <c r="G75"/>
    </row>
    <row r="76" spans="1:7" ht="30">
      <c r="A76" s="71">
        <f>'Intitulés Q'!E76</f>
        <v>72</v>
      </c>
      <c r="B76" s="116" t="str">
        <f>'Intitulés Q'!F76</f>
        <v>Nous pouvons augmenter nos revenus en enrichissant notre offre (nouveaux services, partenariats pour coupler des services…)</v>
      </c>
      <c r="C76" s="129"/>
      <c r="D76" s="130"/>
      <c r="E76" s="130"/>
      <c r="F76" s="130"/>
      <c r="G76"/>
    </row>
    <row r="77" spans="1:7">
      <c r="A77" s="71">
        <f>'Intitulés Q'!E77</f>
        <v>73</v>
      </c>
      <c r="B77" s="116" t="str">
        <f>'Intitulés Q'!F77</f>
        <v xml:space="preserve">Nous sommes en capacité d'augmenter les tarifs </v>
      </c>
      <c r="C77" s="127"/>
      <c r="D77" s="128"/>
      <c r="E77" s="128"/>
      <c r="F77" s="128"/>
      <c r="G77"/>
    </row>
    <row r="78" spans="1:7">
      <c r="A78" s="71">
        <f>'Intitulés Q'!E78</f>
        <v>74</v>
      </c>
      <c r="B78" s="116" t="str">
        <f>'Intitulés Q'!F78</f>
        <v>Nous pouvons réduire les coûts</v>
      </c>
      <c r="C78" s="129"/>
      <c r="D78" s="130"/>
      <c r="E78" s="130"/>
      <c r="F78" s="130"/>
      <c r="G78"/>
    </row>
    <row r="79" spans="1:7">
      <c r="A79" s="71">
        <f>'Intitulés Q'!E79</f>
        <v>75</v>
      </c>
      <c r="B79" s="116" t="str">
        <f>'Intitulés Q'!F79</f>
        <v>Nous pouvons utiliser moins de ressources coûteuses pour le même résultat</v>
      </c>
      <c r="C79" s="127"/>
      <c r="D79" s="128"/>
      <c r="E79" s="128"/>
      <c r="F79" s="128"/>
      <c r="G79"/>
    </row>
    <row r="80" spans="1:7" ht="30">
      <c r="A80" s="71">
        <f>'Intitulés Q'!E80</f>
        <v>76</v>
      </c>
      <c r="B80" s="116" t="str">
        <f>'Intitulés Q'!F80</f>
        <v>Certaines ressources clé (matérielles, techniques) peuvent se trouver chez nos partenaires</v>
      </c>
      <c r="C80" s="129"/>
      <c r="D80" s="130"/>
      <c r="E80" s="130"/>
      <c r="F80" s="130"/>
      <c r="G80"/>
    </row>
    <row r="81" spans="1:7">
      <c r="A81" s="71">
        <f>'Intitulés Q'!E81</f>
        <v>77</v>
      </c>
      <c r="B81" s="116" t="str">
        <f>'Intitulés Q'!F81</f>
        <v xml:space="preserve">Nous avons des ressources humaines inexploitées </v>
      </c>
      <c r="C81" s="127"/>
      <c r="D81" s="128"/>
      <c r="E81" s="128"/>
      <c r="F81" s="128"/>
      <c r="G81"/>
    </row>
    <row r="82" spans="1:7">
      <c r="A82" s="71">
        <f>'Intitulés Q'!E82</f>
        <v>78</v>
      </c>
      <c r="B82" s="116" t="str">
        <f>'Intitulés Q'!F82</f>
        <v>Nous pouvons améliorer les performances de notre établissement en général</v>
      </c>
      <c r="C82" s="137"/>
      <c r="D82" s="130"/>
      <c r="E82" s="130"/>
      <c r="F82" s="130"/>
      <c r="G82"/>
    </row>
    <row r="83" spans="1:7">
      <c r="A83" s="71">
        <f>'Intitulés Q'!E83</f>
        <v>79</v>
      </c>
      <c r="B83" s="116" t="str">
        <f>'Intitulés Q'!F83</f>
        <v>Un meilleur équipement informatique augmenterait notre performance globale</v>
      </c>
      <c r="C83" s="138"/>
      <c r="D83" s="128"/>
      <c r="E83" s="128"/>
      <c r="F83" s="128"/>
      <c r="G83"/>
    </row>
    <row r="84" spans="1:7">
      <c r="A84" s="71">
        <f>'Intitulés Q'!E84</f>
        <v>80</v>
      </c>
      <c r="B84" s="116" t="str">
        <f>'Intitulés Q'!F84</f>
        <v>Des opportunités d'externalisation existent</v>
      </c>
      <c r="C84" s="137"/>
      <c r="D84" s="130"/>
      <c r="E84" s="130"/>
      <c r="F84" s="130"/>
      <c r="G84"/>
    </row>
    <row r="85" spans="1:7" ht="30">
      <c r="A85" s="71">
        <f>'Intitulés Q'!E85</f>
        <v>81</v>
      </c>
      <c r="B85" s="116" t="str">
        <f>'Intitulés Q'!F85</f>
        <v>Un mode de fonctionnement en réseau nous aiderait à nous concentrer sur notre cœur d'activité</v>
      </c>
      <c r="C85" s="138"/>
      <c r="D85" s="128"/>
      <c r="E85" s="128"/>
      <c r="F85" s="128"/>
      <c r="G85"/>
    </row>
    <row r="86" spans="1:7" ht="30">
      <c r="A86" s="71">
        <f>'Intitulés Q'!E86</f>
        <v>82</v>
      </c>
      <c r="B86" s="116" t="str">
        <f>'Intitulés Q'!F86</f>
        <v>Il existe des opportunités de toucher plus de familles par le biais de nos partenaires</v>
      </c>
      <c r="C86" s="137"/>
      <c r="D86" s="130"/>
      <c r="E86" s="130"/>
      <c r="F86" s="130"/>
      <c r="G86"/>
    </row>
    <row r="87" spans="1:7">
      <c r="A87" s="71">
        <f>'Intitulés Q'!E87</f>
        <v>83</v>
      </c>
      <c r="B87" s="116" t="str">
        <f>'Intitulés Q'!F87</f>
        <v>Certains partenaires peuvent compléter notre proposition d'offre éducative</v>
      </c>
      <c r="C87" s="138"/>
      <c r="D87" s="128"/>
      <c r="E87" s="128"/>
      <c r="F87" s="128"/>
      <c r="G87"/>
    </row>
    <row r="88" spans="1:7">
      <c r="A88" s="71">
        <f>'Intitulés Q'!E88</f>
        <v>84</v>
      </c>
      <c r="B88" s="116" t="str">
        <f>'Intitulés Q'!F88</f>
        <v>Nous pouvons davantage profiter de l'augmentation des effectifs scolarisables</v>
      </c>
      <c r="C88" s="137"/>
      <c r="D88" s="130"/>
      <c r="E88" s="130"/>
      <c r="F88" s="130"/>
      <c r="G88"/>
    </row>
    <row r="89" spans="1:7">
      <c r="A89" s="71">
        <f>'Intitulés Q'!E89</f>
        <v>85</v>
      </c>
      <c r="B89" s="116" t="str">
        <f>'Intitulés Q'!F89</f>
        <v>Nous pouvons cibler de nouveaux types de familles</v>
      </c>
      <c r="C89" s="127"/>
      <c r="D89" s="128"/>
      <c r="E89" s="128"/>
      <c r="F89" s="128"/>
      <c r="G89"/>
    </row>
    <row r="90" spans="1:7" ht="30">
      <c r="A90" s="71">
        <f>'Intitulés Q'!E90</f>
        <v>86</v>
      </c>
      <c r="B90" s="116" t="str">
        <f>'Intitulés Q'!F90</f>
        <v>Nous pouvons mieux satisfaire les familles en connaissant mieux les familles susceptibles de venir chez nous</v>
      </c>
      <c r="C90" s="137"/>
      <c r="D90" s="130"/>
      <c r="E90" s="130"/>
      <c r="F90" s="130"/>
      <c r="G90"/>
    </row>
    <row r="91" spans="1:7">
      <c r="A91" s="71">
        <f>'Intitulés Q'!E91</f>
        <v>87</v>
      </c>
      <c r="B91" s="116" t="str">
        <f>'Intitulés Q'!F91</f>
        <v xml:space="preserve">Notre capacité à accompagner des familles peut être davantage mise en avant </v>
      </c>
      <c r="C91" s="127"/>
      <c r="D91" s="128"/>
      <c r="E91" s="128"/>
      <c r="F91" s="128"/>
      <c r="G91"/>
    </row>
    <row r="92" spans="1:7">
      <c r="A92" s="71">
        <f>'Intitulés Q'!E92</f>
        <v>88</v>
      </c>
      <c r="B92" s="116" t="str">
        <f>'Intitulés Q'!F92</f>
        <v>Nous pouvons resserrer nos relations avec les familles</v>
      </c>
      <c r="C92" s="129"/>
      <c r="D92" s="130"/>
      <c r="E92" s="130"/>
      <c r="F92" s="130"/>
      <c r="G92"/>
    </row>
    <row r="93" spans="1:7">
      <c r="A93" s="71">
        <f>'Intitulés Q'!E93</f>
        <v>89</v>
      </c>
      <c r="B93" s="116" t="str">
        <f>'Intitulés Q'!F93</f>
        <v>Nous pouvons améliorer la personnalisation du lien avec les familles</v>
      </c>
      <c r="C93" s="127"/>
      <c r="D93" s="128"/>
      <c r="E93" s="128"/>
      <c r="F93" s="128"/>
      <c r="G93"/>
    </row>
    <row r="94" spans="1:7" ht="30">
      <c r="A94" s="71">
        <f>'Intitulés Q'!E94</f>
        <v>90</v>
      </c>
      <c r="B94" s="116" t="str">
        <f>'Intitulés Q'!F94</f>
        <v>Nous pouvons automatiser certaines interactions avec les familles sans dégrader la relation</v>
      </c>
      <c r="C94" s="129"/>
      <c r="D94" s="130"/>
      <c r="E94" s="130"/>
      <c r="F94" s="130"/>
      <c r="G94"/>
    </row>
    <row r="95" spans="1:7" ht="30">
      <c r="A95" s="71">
        <f>'Intitulés Q'!E95</f>
        <v>91</v>
      </c>
      <c r="B95" s="116" t="str">
        <f>'Intitulés Q'!F95</f>
        <v>Nous pouvons améliorer la rentabilité et la performance de certains canaux de communication</v>
      </c>
      <c r="C95" s="127"/>
      <c r="D95" s="128"/>
      <c r="E95" s="128"/>
      <c r="F95" s="128"/>
      <c r="G95"/>
    </row>
    <row r="96" spans="1:7">
      <c r="A96" s="71">
        <f>'Intitulés Q'!E96</f>
        <v>92</v>
      </c>
      <c r="B96" s="116" t="str">
        <f>'Intitulés Q'!F96</f>
        <v>Nous pouvons trouver de nouveaux canaux de communication</v>
      </c>
      <c r="C96" s="129"/>
      <c r="D96" s="130"/>
      <c r="E96" s="130"/>
      <c r="F96" s="130"/>
      <c r="G96"/>
    </row>
    <row r="97" spans="1:7" ht="30">
      <c r="A97" s="71">
        <f>'Intitulés Q'!E97</f>
        <v>93</v>
      </c>
      <c r="B97" s="116" t="str">
        <f>'Intitulés Q'!F97</f>
        <v>Nous pouvons davantage adapter nos canaux de communication aux types de familles que nous ciblons</v>
      </c>
      <c r="C97" s="139"/>
      <c r="D97" s="140"/>
      <c r="E97" s="140"/>
      <c r="F97" s="140"/>
      <c r="G97"/>
    </row>
    <row r="98" spans="1:7">
      <c r="B98" s="116"/>
      <c r="D98" s="70"/>
      <c r="E98" s="70"/>
      <c r="F98" s="70"/>
      <c r="G98" s="70"/>
    </row>
    <row r="99" spans="1:7">
      <c r="B99" s="116"/>
      <c r="D99" s="70"/>
      <c r="E99" s="70"/>
      <c r="F99" s="70"/>
      <c r="G99" s="70"/>
    </row>
    <row r="100" spans="1:7">
      <c r="B100" s="79" t="s">
        <v>7</v>
      </c>
      <c r="D100" s="70"/>
      <c r="E100" s="70"/>
      <c r="F100" s="70"/>
      <c r="G100" s="70"/>
    </row>
    <row r="101" spans="1:7">
      <c r="B101" s="78"/>
      <c r="D101" s="70"/>
      <c r="E101" s="70"/>
      <c r="F101" s="70"/>
      <c r="G101" s="70"/>
    </row>
    <row r="102" spans="1:7" ht="45">
      <c r="B102" s="79" t="s">
        <v>179</v>
      </c>
      <c r="D102" s="70"/>
      <c r="E102" s="70"/>
      <c r="F102" s="70"/>
      <c r="G102" s="70"/>
    </row>
    <row r="103" spans="1:7">
      <c r="B103" s="78"/>
      <c r="D103" s="70"/>
      <c r="E103" s="70"/>
      <c r="F103" s="70"/>
      <c r="G103" s="70"/>
    </row>
    <row r="104" spans="1:7">
      <c r="B104" s="79" t="s">
        <v>8</v>
      </c>
      <c r="D104" s="70"/>
      <c r="E104" s="70"/>
      <c r="F104" s="70"/>
      <c r="G104" s="70"/>
    </row>
    <row r="105" spans="1:7">
      <c r="B105" s="118" t="s">
        <v>10</v>
      </c>
      <c r="D105" s="70"/>
      <c r="E105" s="70"/>
      <c r="F105" s="70"/>
      <c r="G105" s="70"/>
    </row>
    <row r="106" spans="1:7" ht="75">
      <c r="B106" s="78" t="s">
        <v>11</v>
      </c>
      <c r="D106" s="70"/>
      <c r="E106" s="70"/>
      <c r="F106" s="70"/>
      <c r="G106" s="70"/>
    </row>
    <row r="107" spans="1:7">
      <c r="B107" s="78"/>
      <c r="D107" s="70"/>
      <c r="E107" s="70"/>
      <c r="F107" s="70"/>
      <c r="G107" s="70"/>
    </row>
    <row r="108" spans="1:7" ht="75">
      <c r="B108" s="80" t="s">
        <v>178</v>
      </c>
      <c r="D108" s="70"/>
      <c r="E108" s="70"/>
      <c r="F108" s="70"/>
      <c r="G108" s="70"/>
    </row>
    <row r="109" spans="1:7">
      <c r="B109" s="78"/>
      <c r="D109" s="70"/>
      <c r="E109" s="70"/>
      <c r="F109" s="70"/>
      <c r="G109" s="70"/>
    </row>
    <row r="110" spans="1:7" ht="30">
      <c r="B110" s="80" t="s">
        <v>177</v>
      </c>
      <c r="D110" s="70"/>
      <c r="E110" s="70"/>
      <c r="F110" s="70"/>
      <c r="G110" s="70"/>
    </row>
    <row r="111" spans="1:7">
      <c r="D111" s="70"/>
      <c r="E111" s="70"/>
      <c r="F111" s="70"/>
      <c r="G111" s="70"/>
    </row>
    <row r="112" spans="1:7">
      <c r="D112" s="70"/>
      <c r="E112" s="70"/>
      <c r="F112" s="70"/>
      <c r="G112" s="70"/>
    </row>
    <row r="113" spans="4:7">
      <c r="D113" s="70"/>
      <c r="E113" s="70"/>
      <c r="F113" s="70"/>
      <c r="G113" s="70"/>
    </row>
    <row r="114" spans="4:7">
      <c r="D114" s="70"/>
      <c r="E114" s="70"/>
      <c r="F114" s="70"/>
      <c r="G114" s="70"/>
    </row>
    <row r="115" spans="4:7">
      <c r="D115" s="70"/>
      <c r="E115" s="70"/>
      <c r="F115" s="70"/>
    </row>
    <row r="116" spans="4:7">
      <c r="D116" s="70"/>
      <c r="E116" s="70"/>
      <c r="F116" s="70"/>
    </row>
    <row r="117" spans="4:7">
      <c r="D117" s="70"/>
      <c r="E117" s="70"/>
      <c r="F117" s="70"/>
    </row>
    <row r="118" spans="4:7">
      <c r="D118" s="70"/>
      <c r="E118" s="70"/>
      <c r="F118" s="70"/>
    </row>
    <row r="119" spans="4:7">
      <c r="D119" s="70"/>
      <c r="E119" s="70"/>
      <c r="F119" s="70"/>
    </row>
    <row r="120" spans="4:7">
      <c r="D120" s="70"/>
      <c r="E120" s="70"/>
      <c r="F120" s="70"/>
    </row>
    <row r="121" spans="4:7">
      <c r="D121" s="70"/>
      <c r="E121" s="70"/>
      <c r="F121" s="70"/>
    </row>
    <row r="122" spans="4:7">
      <c r="D122" s="70"/>
      <c r="E122" s="70"/>
      <c r="F122" s="70"/>
    </row>
    <row r="123" spans="4:7">
      <c r="D123" s="70"/>
      <c r="E123" s="70"/>
      <c r="F123" s="70"/>
    </row>
    <row r="124" spans="4:7">
      <c r="D124" s="70"/>
      <c r="E124" s="70"/>
      <c r="F124" s="70"/>
    </row>
    <row r="125" spans="4:7">
      <c r="D125" s="70"/>
      <c r="E125" s="70"/>
      <c r="F125" s="70"/>
    </row>
    <row r="126" spans="4:7">
      <c r="D126" s="70"/>
      <c r="E126" s="70"/>
      <c r="F126" s="70"/>
    </row>
    <row r="127" spans="4:7">
      <c r="D127" s="70"/>
      <c r="E127" s="70"/>
      <c r="F127" s="70"/>
    </row>
    <row r="128" spans="4:7">
      <c r="D128" s="70"/>
      <c r="E128" s="70"/>
      <c r="F128" s="70"/>
    </row>
    <row r="129" spans="4:6">
      <c r="D129" s="70"/>
      <c r="E129" s="70"/>
      <c r="F129" s="70"/>
    </row>
    <row r="130" spans="4:6">
      <c r="D130" s="70"/>
      <c r="E130" s="70"/>
      <c r="F130" s="70"/>
    </row>
    <row r="131" spans="4:6">
      <c r="D131" s="70"/>
      <c r="E131" s="70"/>
      <c r="F131" s="70"/>
    </row>
    <row r="132" spans="4:6">
      <c r="D132" s="70"/>
      <c r="E132" s="70"/>
      <c r="F132" s="70"/>
    </row>
    <row r="133" spans="4:6">
      <c r="D133" s="70"/>
      <c r="E133" s="70"/>
      <c r="F133" s="70"/>
    </row>
    <row r="134" spans="4:6">
      <c r="D134" s="70"/>
      <c r="E134" s="70"/>
      <c r="F134" s="70"/>
    </row>
    <row r="135" spans="4:6">
      <c r="D135" s="70"/>
      <c r="E135" s="70"/>
      <c r="F135" s="70"/>
    </row>
    <row r="136" spans="4:6">
      <c r="D136" s="70"/>
      <c r="E136" s="70"/>
      <c r="F136" s="70"/>
    </row>
    <row r="137" spans="4:6">
      <c r="D137" s="70"/>
      <c r="E137" s="70"/>
      <c r="F137" s="70"/>
    </row>
    <row r="138" spans="4:6">
      <c r="D138" s="70"/>
      <c r="E138" s="70"/>
      <c r="F138" s="70"/>
    </row>
    <row r="139" spans="4:6">
      <c r="D139" s="70"/>
      <c r="E139" s="70"/>
      <c r="F139" s="70"/>
    </row>
    <row r="140" spans="4:6">
      <c r="D140" s="70"/>
      <c r="E140" s="70"/>
      <c r="F140" s="70"/>
    </row>
    <row r="141" spans="4:6">
      <c r="D141" s="70"/>
      <c r="E141" s="70"/>
      <c r="F141" s="70"/>
    </row>
    <row r="142" spans="4:6">
      <c r="D142" s="70"/>
      <c r="E142" s="70"/>
      <c r="F142" s="70"/>
    </row>
    <row r="143" spans="4:6">
      <c r="D143" s="70"/>
      <c r="E143" s="70"/>
      <c r="F143" s="70"/>
    </row>
    <row r="144" spans="4:6">
      <c r="D144" s="70"/>
      <c r="E144" s="70"/>
      <c r="F144" s="70"/>
    </row>
    <row r="145" spans="4:6">
      <c r="D145" s="70"/>
      <c r="E145" s="70"/>
      <c r="F145" s="70"/>
    </row>
    <row r="146" spans="4:6">
      <c r="D146" s="70"/>
      <c r="E146" s="70"/>
      <c r="F146" s="70"/>
    </row>
    <row r="147" spans="4:6">
      <c r="D147" s="70"/>
      <c r="E147" s="70"/>
      <c r="F147" s="70"/>
    </row>
    <row r="148" spans="4:6">
      <c r="D148" s="70"/>
      <c r="E148" s="70"/>
      <c r="F148" s="70"/>
    </row>
    <row r="149" spans="4:6">
      <c r="D149" s="70"/>
      <c r="E149" s="70"/>
      <c r="F149" s="70"/>
    </row>
    <row r="150" spans="4:6">
      <c r="D150" s="70"/>
      <c r="E150" s="70"/>
      <c r="F150" s="70"/>
    </row>
    <row r="151" spans="4:6">
      <c r="D151" s="70"/>
      <c r="E151" s="70"/>
      <c r="F151" s="70"/>
    </row>
    <row r="152" spans="4:6">
      <c r="D152" s="70"/>
      <c r="E152" s="70"/>
      <c r="F152" s="70"/>
    </row>
    <row r="153" spans="4:6">
      <c r="D153" s="70"/>
      <c r="E153" s="70"/>
      <c r="F153" s="70"/>
    </row>
    <row r="154" spans="4:6">
      <c r="D154" s="70"/>
      <c r="E154" s="70"/>
      <c r="F154" s="70"/>
    </row>
    <row r="155" spans="4:6">
      <c r="D155" s="70"/>
      <c r="E155" s="70"/>
      <c r="F155" s="70"/>
    </row>
    <row r="156" spans="4:6">
      <c r="D156" s="70"/>
      <c r="E156" s="70"/>
      <c r="F156" s="70"/>
    </row>
    <row r="157" spans="4:6">
      <c r="D157" s="70"/>
      <c r="E157" s="70"/>
      <c r="F157" s="70"/>
    </row>
    <row r="158" spans="4:6">
      <c r="D158" s="70"/>
      <c r="E158" s="70"/>
      <c r="F158" s="70"/>
    </row>
    <row r="159" spans="4:6">
      <c r="D159" s="70"/>
      <c r="E159" s="70"/>
      <c r="F159" s="70"/>
    </row>
    <row r="160" spans="4:6">
      <c r="D160" s="70"/>
      <c r="E160" s="70"/>
      <c r="F160" s="70"/>
    </row>
    <row r="161" spans="4:6">
      <c r="D161" s="70"/>
      <c r="E161" s="70"/>
      <c r="F161" s="70"/>
    </row>
    <row r="162" spans="4:6">
      <c r="D162" s="70"/>
      <c r="E162" s="70"/>
      <c r="F162" s="70"/>
    </row>
    <row r="163" spans="4:6">
      <c r="D163" s="70"/>
      <c r="E163" s="70"/>
      <c r="F163" s="70"/>
    </row>
    <row r="164" spans="4:6">
      <c r="D164" s="70"/>
      <c r="E164" s="70"/>
      <c r="F164" s="70"/>
    </row>
    <row r="165" spans="4:6">
      <c r="D165" s="70"/>
      <c r="E165" s="70"/>
      <c r="F165" s="70"/>
    </row>
  </sheetData>
  <sheetProtection selectLockedCells="1"/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"/>
  <sheetViews>
    <sheetView topLeftCell="AT1" workbookViewId="0">
      <selection activeCell="AI74" sqref="AI74"/>
    </sheetView>
  </sheetViews>
  <sheetFormatPr baseColWidth="10" defaultRowHeight="15" x14ac:dyDescent="0"/>
  <cols>
    <col min="1" max="1" width="30.5" style="1" bestFit="1" customWidth="1"/>
    <col min="2" max="2" width="10.83203125" style="1"/>
    <col min="3" max="3" width="43.5" style="1" bestFit="1" customWidth="1"/>
    <col min="4" max="4" width="10.83203125" style="1"/>
    <col min="5" max="5" width="8.1640625" style="1" customWidth="1"/>
    <col min="6" max="6" width="27.83203125" style="2" customWidth="1"/>
    <col min="7" max="7" width="4.1640625" style="6" customWidth="1"/>
    <col min="8" max="8" width="5.6640625" style="13" customWidth="1"/>
    <col min="9" max="9" width="5.33203125" style="13" bestFit="1" customWidth="1"/>
    <col min="10" max="10" width="9" style="13" customWidth="1"/>
    <col min="11" max="16" width="5.6640625" style="13" customWidth="1"/>
    <col min="17" max="17" width="5.5" style="14" customWidth="1"/>
    <col min="18" max="25" width="5.5" style="13" customWidth="1"/>
    <col min="26" max="26" width="5" style="14" customWidth="1"/>
    <col min="27" max="34" width="5" style="13" customWidth="1"/>
    <col min="35" max="35" width="101.6640625" style="1" bestFit="1" customWidth="1"/>
    <col min="36" max="37" width="5.6640625" style="1" customWidth="1"/>
    <col min="38" max="40" width="10.83203125" style="5"/>
    <col min="41" max="41" width="10.83203125" style="1" customWidth="1"/>
    <col min="43" max="53" width="10.83203125" style="1"/>
    <col min="54" max="54" width="15.5" style="1" customWidth="1"/>
    <col min="55" max="16384" width="10.83203125" style="1"/>
  </cols>
  <sheetData>
    <row r="1" spans="1:55">
      <c r="A1" s="1" t="s">
        <v>125</v>
      </c>
      <c r="C1" s="1" t="s">
        <v>122</v>
      </c>
      <c r="D1" s="62" t="e">
        <f>H3</f>
        <v>#VALUE!</v>
      </c>
      <c r="H1" s="156" t="s">
        <v>78</v>
      </c>
      <c r="I1" s="156"/>
      <c r="J1" s="156"/>
      <c r="K1" s="156"/>
      <c r="L1" s="156"/>
      <c r="M1" s="156"/>
      <c r="N1" s="156"/>
      <c r="O1" s="12"/>
      <c r="P1" s="12"/>
      <c r="Q1" s="156" t="s">
        <v>79</v>
      </c>
      <c r="R1" s="156"/>
      <c r="S1" s="156"/>
      <c r="T1" s="156"/>
      <c r="U1" s="156"/>
      <c r="V1" s="156"/>
      <c r="W1" s="156"/>
      <c r="X1" s="12"/>
      <c r="Y1" s="12"/>
      <c r="Z1" s="156" t="s">
        <v>80</v>
      </c>
      <c r="AA1" s="156"/>
      <c r="AB1" s="156"/>
      <c r="AC1" s="156"/>
      <c r="AD1" s="156"/>
      <c r="AE1" s="156"/>
      <c r="AF1" s="156"/>
      <c r="AG1" s="12"/>
      <c r="AH1" s="12"/>
      <c r="AJ1" s="45">
        <v>2</v>
      </c>
      <c r="AS1"/>
      <c r="AT1"/>
      <c r="AU1"/>
      <c r="AV1"/>
      <c r="BA1" t="s">
        <v>50</v>
      </c>
      <c r="BB1" t="s">
        <v>91</v>
      </c>
      <c r="BC1"/>
    </row>
    <row r="2" spans="1:55">
      <c r="A2" s="1" t="s">
        <v>22</v>
      </c>
      <c r="C2" s="1" t="s">
        <v>29</v>
      </c>
      <c r="D2" s="62" t="e">
        <f>I3</f>
        <v>#VALUE!</v>
      </c>
      <c r="F2" s="2" t="s">
        <v>46</v>
      </c>
      <c r="G2" s="6" t="s">
        <v>77</v>
      </c>
      <c r="H2" s="46" t="e">
        <f t="shared" ref="H2:N2" si="0">(SUMIF(H5:H97,1,$AM$5:$AM$97)/$AJ$1)/SUM(H5:H97)</f>
        <v>#VALUE!</v>
      </c>
      <c r="I2" s="47" t="e">
        <f t="shared" si="0"/>
        <v>#VALUE!</v>
      </c>
      <c r="J2" s="47" t="e">
        <f t="shared" si="0"/>
        <v>#VALUE!</v>
      </c>
      <c r="K2" s="48" t="e">
        <f t="shared" si="0"/>
        <v>#VALUE!</v>
      </c>
      <c r="L2" s="48" t="e">
        <f t="shared" si="0"/>
        <v>#VALUE!</v>
      </c>
      <c r="M2" s="48" t="e">
        <f t="shared" si="0"/>
        <v>#VALUE!</v>
      </c>
      <c r="N2" s="49" t="e">
        <f t="shared" si="0"/>
        <v>#VALUE!</v>
      </c>
      <c r="O2" s="49" t="e">
        <f t="shared" ref="O2:AH2" si="1">(SUMIF(O5:O97,1,$AM$5:$AM$97)/$AJ$1)/SUM(O5:O97)</f>
        <v>#VALUE!</v>
      </c>
      <c r="P2" s="49" t="e">
        <f>(SUMIF(P5:P97,1,$AM$5:$AM$97)/$AJ$1)/SUM(P5:P97)</f>
        <v>#VALUE!</v>
      </c>
      <c r="Q2" s="50" t="e">
        <f>(SUMIF(Q5:Q97,1,$AM$5:$AM$97)/$AJ$1)/SUM(Q5:Q97)</f>
        <v>#VALUE!</v>
      </c>
      <c r="R2" s="51" t="e">
        <f>(SUMIF(R5:R97,1,$AM$5:$AM$97)/$AJ$1)/SUM(R5:R97)</f>
        <v>#VALUE!</v>
      </c>
      <c r="S2" s="51" t="e">
        <f t="shared" si="1"/>
        <v>#VALUE!</v>
      </c>
      <c r="T2" s="52" t="e">
        <f>(SUMIF(T5:T97,1,$AM$5:$AM$97)/$AJ$1)/SUM(T5:T97)</f>
        <v>#VALUE!</v>
      </c>
      <c r="U2" s="52" t="e">
        <f t="shared" si="1"/>
        <v>#VALUE!</v>
      </c>
      <c r="V2" s="52" t="e">
        <f t="shared" si="1"/>
        <v>#VALUE!</v>
      </c>
      <c r="W2" s="53" t="e">
        <f t="shared" si="1"/>
        <v>#VALUE!</v>
      </c>
      <c r="X2" s="53" t="e">
        <f t="shared" si="1"/>
        <v>#VALUE!</v>
      </c>
      <c r="Y2" s="53" t="e">
        <f t="shared" si="1"/>
        <v>#VALUE!</v>
      </c>
      <c r="Z2" s="54" t="e">
        <f t="shared" si="1"/>
        <v>#VALUE!</v>
      </c>
      <c r="AA2" s="55" t="e">
        <f t="shared" si="1"/>
        <v>#VALUE!</v>
      </c>
      <c r="AB2" s="55" t="e">
        <f t="shared" si="1"/>
        <v>#VALUE!</v>
      </c>
      <c r="AC2" s="56" t="e">
        <f t="shared" si="1"/>
        <v>#VALUE!</v>
      </c>
      <c r="AD2" s="56" t="e">
        <f t="shared" si="1"/>
        <v>#VALUE!</v>
      </c>
      <c r="AE2" s="56" t="e">
        <f t="shared" si="1"/>
        <v>#VALUE!</v>
      </c>
      <c r="AF2" s="57" t="e">
        <f t="shared" si="1"/>
        <v>#VALUE!</v>
      </c>
      <c r="AG2" s="57" t="e">
        <f>(SUMIF(AG5:AG97,1,$AM$5:$AM$97)/$AJ$1)/SUM(AG5:AG97)</f>
        <v>#VALUE!</v>
      </c>
      <c r="AH2" s="57" t="e">
        <f t="shared" si="1"/>
        <v>#VALUE!</v>
      </c>
      <c r="AI2" s="11"/>
      <c r="AJ2" s="45">
        <v>1</v>
      </c>
      <c r="AK2" s="5" t="s">
        <v>76</v>
      </c>
      <c r="AL2" s="5" t="s">
        <v>44</v>
      </c>
      <c r="AM2" s="5" t="s">
        <v>43</v>
      </c>
      <c r="AN2" s="5" t="s">
        <v>58</v>
      </c>
      <c r="AO2" s="5" t="s">
        <v>59</v>
      </c>
      <c r="AP2" s="4" t="s">
        <v>60</v>
      </c>
      <c r="AQ2" s="5" t="s">
        <v>61</v>
      </c>
      <c r="AS2"/>
      <c r="AT2"/>
      <c r="AU2"/>
      <c r="AV2"/>
      <c r="BA2">
        <f>PI()/4</f>
        <v>0.78539816339744828</v>
      </c>
      <c r="BB2" s="4" t="s">
        <v>90</v>
      </c>
      <c r="BC2" s="36">
        <v>0.2</v>
      </c>
    </row>
    <row r="3" spans="1:55">
      <c r="A3" s="1" t="s">
        <v>32</v>
      </c>
      <c r="C3" s="1" t="s">
        <v>30</v>
      </c>
      <c r="D3" s="62" t="e">
        <f>J3</f>
        <v>#VALUE!</v>
      </c>
      <c r="F3" s="2" t="s">
        <v>47</v>
      </c>
      <c r="H3" s="67" t="e">
        <f>(H2+((Q2+Z2)/2))/2</f>
        <v>#VALUE!</v>
      </c>
      <c r="I3" s="67" t="e">
        <f t="shared" ref="I3:P3" si="2">(I2+((R2+AA2)/2))/2</f>
        <v>#VALUE!</v>
      </c>
      <c r="J3" s="67" t="e">
        <f>(J2+((S2+AB2)/2))/2</f>
        <v>#VALUE!</v>
      </c>
      <c r="K3" s="67" t="e">
        <f t="shared" si="2"/>
        <v>#VALUE!</v>
      </c>
      <c r="L3" s="67" t="e">
        <f t="shared" si="2"/>
        <v>#VALUE!</v>
      </c>
      <c r="M3" s="67" t="e">
        <f t="shared" si="2"/>
        <v>#VALUE!</v>
      </c>
      <c r="N3" s="67" t="e">
        <f t="shared" si="2"/>
        <v>#VALUE!</v>
      </c>
      <c r="O3" s="67" t="e">
        <f t="shared" si="2"/>
        <v>#VALUE!</v>
      </c>
      <c r="P3" s="67" t="e">
        <f t="shared" si="2"/>
        <v>#VALUE!</v>
      </c>
      <c r="AJ3" s="10">
        <f>-AJ2</f>
        <v>-1</v>
      </c>
      <c r="AS3"/>
      <c r="AT3"/>
      <c r="AU3"/>
      <c r="AV3"/>
      <c r="BA3"/>
      <c r="BB3" t="s">
        <v>48</v>
      </c>
      <c r="BC3" t="s">
        <v>49</v>
      </c>
    </row>
    <row r="4" spans="1:55" ht="15" customHeight="1">
      <c r="A4" s="1" t="s">
        <v>31</v>
      </c>
      <c r="B4" s="148" t="s">
        <v>96</v>
      </c>
      <c r="C4" s="1" t="s">
        <v>27</v>
      </c>
      <c r="D4" s="62" t="e">
        <f>K3</f>
        <v>#VALUE!</v>
      </c>
      <c r="I4" s="15"/>
      <c r="J4" s="15"/>
      <c r="K4" s="15"/>
      <c r="L4" s="15"/>
      <c r="M4" s="15"/>
      <c r="N4" s="15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  <c r="Z4" s="16"/>
      <c r="AA4" s="15"/>
      <c r="AB4" s="15"/>
      <c r="AC4" s="15"/>
      <c r="AD4" s="15"/>
      <c r="AE4" s="15"/>
      <c r="AF4" s="15"/>
      <c r="AG4" s="15"/>
      <c r="AH4" s="15"/>
      <c r="AI4" s="2"/>
      <c r="AJ4" s="10">
        <f>-AJ1</f>
        <v>-2</v>
      </c>
      <c r="AS4"/>
      <c r="AT4"/>
      <c r="AU4"/>
      <c r="AV4"/>
      <c r="BA4" t="s">
        <v>52</v>
      </c>
      <c r="BB4" s="35" t="e">
        <f>(AVERAGE(Z2:AH2)+AVERAGE(Q2:Y2))/2</f>
        <v>#VALUE!</v>
      </c>
      <c r="BC4" s="35" t="e">
        <f>AVERAGE(H2:P2)</f>
        <v>#VALUE!</v>
      </c>
    </row>
    <row r="5" spans="1:55" ht="15" customHeight="1">
      <c r="B5" s="148"/>
      <c r="C5" s="1" t="s">
        <v>26</v>
      </c>
      <c r="D5" s="62" t="e">
        <f>L3</f>
        <v>#VALUE!</v>
      </c>
      <c r="E5" s="154" t="s">
        <v>99</v>
      </c>
      <c r="F5" s="143" t="s">
        <v>23</v>
      </c>
      <c r="G5" s="7">
        <f>'Intitulés Q'!E5</f>
        <v>1</v>
      </c>
      <c r="H5" s="17">
        <v>1</v>
      </c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58"/>
      <c r="AA5" s="59"/>
      <c r="AB5" s="59"/>
      <c r="AC5" s="59"/>
      <c r="AD5" s="59"/>
      <c r="AE5" s="59"/>
      <c r="AF5" s="59"/>
      <c r="AG5" s="59"/>
      <c r="AH5" s="59"/>
      <c r="AI5" s="3" t="str">
        <f>'Intitulés Q'!F5</f>
        <v>Les horaires de notre établissement correspondent aux besoins des familles</v>
      </c>
      <c r="AJ5" s="66" t="str">
        <f>IF('Saisies R'!C5="X",$AJ$4,IF('Saisies R'!D5="X",$AJ$3,IF('Saisies R'!E5="X",$AJ$2,IF('Saisies R'!F5="X",$AJ$1,""))))</f>
        <v/>
      </c>
      <c r="AK5" s="1">
        <v>1</v>
      </c>
      <c r="AL5" s="5">
        <v>1</v>
      </c>
      <c r="AM5" s="5" t="e">
        <f>AJ5*AK5*AL5</f>
        <v>#VALUE!</v>
      </c>
      <c r="AN5" s="5">
        <f>$AJ$1*AL5</f>
        <v>2</v>
      </c>
      <c r="AO5" s="5">
        <f>$AJ$1*AL5</f>
        <v>2</v>
      </c>
      <c r="AP5" t="e">
        <f>AM5+2</f>
        <v>#VALUE!</v>
      </c>
      <c r="AQ5" s="1">
        <f>AN5+$AJ$1</f>
        <v>4</v>
      </c>
      <c r="AS5"/>
      <c r="AT5"/>
      <c r="AU5"/>
      <c r="AV5"/>
      <c r="BA5" t="s">
        <v>53</v>
      </c>
      <c r="BB5" s="35" t="e">
        <f>(BB4+BC4*$BC$2)/($BC$2+1)</f>
        <v>#VALUE!</v>
      </c>
      <c r="BC5" s="35" t="e">
        <f>(BC4*$BC$2+BB4)/($BC$2+1)</f>
        <v>#VALUE!</v>
      </c>
    </row>
    <row r="6" spans="1:55">
      <c r="B6" s="148"/>
      <c r="C6" s="1" t="s">
        <v>25</v>
      </c>
      <c r="D6" s="62" t="e">
        <f>M3</f>
        <v>#VALUE!</v>
      </c>
      <c r="E6" s="154"/>
      <c r="F6" s="143"/>
      <c r="G6" s="7">
        <f>'Intitulés Q'!E6</f>
        <v>2</v>
      </c>
      <c r="H6" s="17">
        <v>1</v>
      </c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58"/>
      <c r="AA6" s="59"/>
      <c r="AB6" s="59"/>
      <c r="AC6" s="59"/>
      <c r="AD6" s="59"/>
      <c r="AE6" s="59"/>
      <c r="AF6" s="59"/>
      <c r="AG6" s="59"/>
      <c r="AH6" s="59"/>
      <c r="AI6" s="3" t="str">
        <f>'Intitulés Q'!F6</f>
        <v>À travers notre projet d'établissement, nous nous donnons les moyens d'être ouvert à tous</v>
      </c>
      <c r="AJ6" s="66" t="str">
        <f>IF('Saisies R'!C6="X",$AJ$4,IF('Saisies R'!D6="X",$AJ$3,IF('Saisies R'!E6="X",$AJ$2,IF('Saisies R'!F6="X",$AJ$1,""))))</f>
        <v/>
      </c>
      <c r="AK6" s="1">
        <v>1</v>
      </c>
      <c r="AL6" s="5">
        <v>1</v>
      </c>
      <c r="AM6" s="5" t="e">
        <f>AJ6*AK6*AL6</f>
        <v>#VALUE!</v>
      </c>
      <c r="AN6" s="5">
        <f>$AJ$1*AL6</f>
        <v>2</v>
      </c>
      <c r="AO6" s="5">
        <f>$AJ$1*AL6</f>
        <v>2</v>
      </c>
      <c r="AP6" t="e">
        <f>AM6+2</f>
        <v>#VALUE!</v>
      </c>
      <c r="AQ6" s="1">
        <f t="shared" ref="AQ6:AQ43" si="3">AN6+$AJ$1</f>
        <v>4</v>
      </c>
      <c r="AS6"/>
      <c r="AT6"/>
      <c r="AU6"/>
      <c r="AV6"/>
      <c r="BA6" t="s">
        <v>54</v>
      </c>
      <c r="BB6" s="35" t="e">
        <f>(BB5*COS($BA$2)+BC5*SIN($BA$2))/SQRT(2)</f>
        <v>#VALUE!</v>
      </c>
      <c r="BC6" s="35" t="e">
        <f>-BB5*SIN($BA$2)+BC5*COS($BA$2)</f>
        <v>#VALUE!</v>
      </c>
    </row>
    <row r="7" spans="1:55">
      <c r="B7" s="148"/>
      <c r="C7" s="1" t="s">
        <v>28</v>
      </c>
      <c r="D7" s="62" t="e">
        <f>N3</f>
        <v>#VALUE!</v>
      </c>
      <c r="E7" s="154"/>
      <c r="F7" s="143"/>
      <c r="G7" s="7">
        <f>'Intitulés Q'!E7</f>
        <v>3</v>
      </c>
      <c r="H7" s="17">
        <v>1</v>
      </c>
      <c r="I7" s="15"/>
      <c r="J7" s="15"/>
      <c r="K7" s="15"/>
      <c r="L7" s="15"/>
      <c r="M7" s="15"/>
      <c r="N7" s="15"/>
      <c r="O7" s="15"/>
      <c r="P7" s="15"/>
      <c r="Q7" s="16"/>
      <c r="R7" s="15"/>
      <c r="S7" s="15"/>
      <c r="T7" s="15"/>
      <c r="U7" s="15"/>
      <c r="V7" s="15"/>
      <c r="W7" s="15"/>
      <c r="X7" s="15"/>
      <c r="Y7" s="15"/>
      <c r="Z7" s="58"/>
      <c r="AA7" s="59"/>
      <c r="AB7" s="59"/>
      <c r="AC7" s="59"/>
      <c r="AD7" s="59"/>
      <c r="AE7" s="59"/>
      <c r="AF7" s="59"/>
      <c r="AG7" s="59"/>
      <c r="AH7" s="59"/>
      <c r="AI7" s="3" t="str">
        <f>'Intitulés Q'!F7</f>
        <v>Le point fort de mon établissement est l'encadrement (discipline, individualisation de la relation pédagogique, effectifs à taille humaine, dynamique de la communauté éducative)</v>
      </c>
      <c r="AJ7" s="66" t="str">
        <f>IF('Saisies R'!C7="X",$AJ$4,IF('Saisies R'!D7="X",$AJ$3,IF('Saisies R'!E7="X",$AJ$2,IF('Saisies R'!F7="X",$AJ$1,""))))</f>
        <v/>
      </c>
      <c r="AK7" s="1">
        <v>1</v>
      </c>
      <c r="AL7" s="5">
        <v>1</v>
      </c>
      <c r="AM7" s="5" t="e">
        <f>AJ7*AK7*AL7</f>
        <v>#VALUE!</v>
      </c>
      <c r="AN7" s="5">
        <f>$AJ$1*AL7</f>
        <v>2</v>
      </c>
      <c r="AO7" s="5">
        <f>$AJ$1*AL7</f>
        <v>2</v>
      </c>
      <c r="AP7" t="e">
        <f>AM7+2</f>
        <v>#VALUE!</v>
      </c>
      <c r="AQ7" s="1">
        <f t="shared" si="3"/>
        <v>4</v>
      </c>
    </row>
    <row r="8" spans="1:55">
      <c r="B8" s="148"/>
      <c r="C8" s="1" t="s">
        <v>105</v>
      </c>
      <c r="D8" s="62" t="e">
        <f>O3</f>
        <v>#VALUE!</v>
      </c>
      <c r="E8" s="154"/>
      <c r="F8" s="143"/>
      <c r="G8" s="7">
        <f>'Intitulés Q'!E8</f>
        <v>4</v>
      </c>
      <c r="H8" s="17">
        <v>1</v>
      </c>
      <c r="I8" s="15"/>
      <c r="J8" s="15"/>
      <c r="K8" s="15"/>
      <c r="L8" s="15"/>
      <c r="M8" s="15"/>
      <c r="N8" s="15"/>
      <c r="O8" s="15"/>
      <c r="P8" s="15"/>
      <c r="Q8" s="16"/>
      <c r="R8" s="15"/>
      <c r="S8" s="15"/>
      <c r="T8" s="15"/>
      <c r="U8" s="15"/>
      <c r="V8" s="15"/>
      <c r="W8" s="15"/>
      <c r="X8" s="15"/>
      <c r="Y8" s="15"/>
      <c r="Z8" s="58"/>
      <c r="AA8" s="59"/>
      <c r="AB8" s="59"/>
      <c r="AC8" s="59"/>
      <c r="AD8" s="59"/>
      <c r="AE8" s="59"/>
      <c r="AF8" s="59"/>
      <c r="AG8" s="59"/>
      <c r="AH8" s="59"/>
      <c r="AI8" s="3" t="str">
        <f>'Intitulés Q'!F8</f>
        <v>Le niveau scolaire de l'établissement est bon (programmes respectés, acquis régulièrement évalués, résultats aux examens)</v>
      </c>
      <c r="AJ8" s="66" t="str">
        <f>IF('Saisies R'!C8="X",$AJ$4,IF('Saisies R'!D8="X",$AJ$3,IF('Saisies R'!E8="X",$AJ$2,IF('Saisies R'!F8="X",$AJ$1,""))))</f>
        <v/>
      </c>
      <c r="AK8" s="1">
        <v>1</v>
      </c>
      <c r="AL8" s="5">
        <v>1</v>
      </c>
      <c r="AM8" s="5" t="e">
        <f t="shared" ref="AM8:AM68" si="4">AJ8*AK8*AL8</f>
        <v>#VALUE!</v>
      </c>
      <c r="AN8" s="5">
        <f t="shared" ref="AN8:AN76" si="5">$AJ$1*AL8</f>
        <v>2</v>
      </c>
      <c r="AO8" s="5">
        <f t="shared" ref="AO8:AO76" si="6">$AJ$1*AL8</f>
        <v>2</v>
      </c>
      <c r="AP8" t="e">
        <f t="shared" ref="AP8:AP76" si="7">AM8+2</f>
        <v>#VALUE!</v>
      </c>
      <c r="AQ8" s="1">
        <f t="shared" si="3"/>
        <v>4</v>
      </c>
    </row>
    <row r="9" spans="1:55">
      <c r="B9" s="148"/>
      <c r="C9" s="1" t="s">
        <v>106</v>
      </c>
      <c r="D9" s="62" t="e">
        <f>P3</f>
        <v>#VALUE!</v>
      </c>
      <c r="E9" s="154"/>
      <c r="F9" s="143"/>
      <c r="G9" s="7">
        <f>'Intitulés Q'!E9</f>
        <v>5</v>
      </c>
      <c r="H9" s="17">
        <v>1</v>
      </c>
      <c r="I9" s="15"/>
      <c r="J9" s="15"/>
      <c r="K9" s="15"/>
      <c r="L9" s="15"/>
      <c r="M9" s="15"/>
      <c r="N9" s="15"/>
      <c r="O9" s="15"/>
      <c r="P9" s="15"/>
      <c r="Q9" s="16"/>
      <c r="R9" s="15"/>
      <c r="S9" s="15"/>
      <c r="T9" s="15"/>
      <c r="U9" s="15"/>
      <c r="V9" s="15"/>
      <c r="W9" s="15"/>
      <c r="X9" s="15"/>
      <c r="Y9" s="15"/>
      <c r="Z9" s="58"/>
      <c r="AA9" s="59"/>
      <c r="AB9" s="59"/>
      <c r="AC9" s="59"/>
      <c r="AD9" s="59"/>
      <c r="AE9" s="59"/>
      <c r="AF9" s="59"/>
      <c r="AG9" s="59"/>
      <c r="AH9" s="59"/>
      <c r="AI9" s="3" t="str">
        <f>'Intitulés Q'!F9</f>
        <v>Nos élèves trouvent facilement les établissements qui assureront le parcours scolaire dans de bonnes conditions</v>
      </c>
      <c r="AJ9" s="66" t="str">
        <f>IF('Saisies R'!C9="X",$AJ$4,IF('Saisies R'!D9="X",$AJ$3,IF('Saisies R'!E9="X",$AJ$2,IF('Saisies R'!F9="X",$AJ$1,""))))</f>
        <v/>
      </c>
      <c r="AK9" s="1">
        <v>1</v>
      </c>
      <c r="AL9" s="5">
        <v>1</v>
      </c>
      <c r="AM9" s="5" t="e">
        <f t="shared" si="4"/>
        <v>#VALUE!</v>
      </c>
      <c r="AN9" s="5">
        <f t="shared" si="5"/>
        <v>2</v>
      </c>
      <c r="AO9" s="5">
        <f t="shared" si="6"/>
        <v>2</v>
      </c>
      <c r="AP9" t="e">
        <f t="shared" si="7"/>
        <v>#VALUE!</v>
      </c>
      <c r="AQ9" s="1">
        <f t="shared" si="3"/>
        <v>4</v>
      </c>
    </row>
    <row r="10" spans="1:55">
      <c r="B10" s="148"/>
      <c r="C10" s="42" t="e">
        <f>(SUMIF($H$5:$H$97,1,$AM$5:$AM$97))/(SUMIF($H$5:$H$97,1,$AN$5:$AN$97))</f>
        <v>#VALUE!</v>
      </c>
      <c r="D10" s="63"/>
      <c r="E10" s="154"/>
      <c r="F10" s="143"/>
      <c r="G10" s="7">
        <f>'Intitulés Q'!E10</f>
        <v>6</v>
      </c>
      <c r="H10" s="17">
        <v>1</v>
      </c>
      <c r="I10" s="15"/>
      <c r="J10" s="15"/>
      <c r="K10" s="15"/>
      <c r="L10" s="15"/>
      <c r="M10" s="15"/>
      <c r="N10" s="15"/>
      <c r="O10" s="15"/>
      <c r="P10" s="15"/>
      <c r="Q10" s="16"/>
      <c r="R10" s="15"/>
      <c r="S10" s="15"/>
      <c r="T10" s="15"/>
      <c r="U10" s="15"/>
      <c r="V10" s="15"/>
      <c r="W10" s="15"/>
      <c r="X10" s="15"/>
      <c r="Y10" s="15"/>
      <c r="Z10" s="58"/>
      <c r="AA10" s="59"/>
      <c r="AB10" s="59"/>
      <c r="AC10" s="59"/>
      <c r="AD10" s="59"/>
      <c r="AE10" s="59"/>
      <c r="AF10" s="59"/>
      <c r="AG10" s="59"/>
      <c r="AH10" s="59"/>
      <c r="AI10" s="3" t="str">
        <f>'Intitulés Q'!F10</f>
        <v>Les familles viennent pour le projet éducatif (éduquer dans le respect de l'autre)</v>
      </c>
      <c r="AJ10" s="66" t="str">
        <f>IF('Saisies R'!C10="X",$AJ$4,IF('Saisies R'!D10="X",$AJ$3,IF('Saisies R'!E10="X",$AJ$2,IF('Saisies R'!F10="X",$AJ$1,""))))</f>
        <v/>
      </c>
      <c r="AK10" s="1">
        <v>1</v>
      </c>
      <c r="AL10" s="5">
        <v>1</v>
      </c>
      <c r="AM10" s="5" t="e">
        <f t="shared" si="4"/>
        <v>#VALUE!</v>
      </c>
      <c r="AN10" s="5">
        <f t="shared" si="5"/>
        <v>2</v>
      </c>
      <c r="AO10" s="5">
        <f t="shared" si="6"/>
        <v>2</v>
      </c>
      <c r="AP10" t="e">
        <f t="shared" si="7"/>
        <v>#VALUE!</v>
      </c>
      <c r="AQ10" s="1">
        <f t="shared" si="3"/>
        <v>4</v>
      </c>
    </row>
    <row r="11" spans="1:55">
      <c r="B11" s="148"/>
      <c r="E11" s="154"/>
      <c r="F11" s="143"/>
      <c r="G11" s="7">
        <f>'Intitulés Q'!E11</f>
        <v>7</v>
      </c>
      <c r="H11" s="17">
        <v>1</v>
      </c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/>
      <c r="Z11" s="58"/>
      <c r="AA11" s="59"/>
      <c r="AB11" s="59"/>
      <c r="AC11" s="59"/>
      <c r="AD11" s="59"/>
      <c r="AE11" s="59"/>
      <c r="AF11" s="59"/>
      <c r="AG11" s="59"/>
      <c r="AH11" s="59"/>
      <c r="AI11" s="3" t="str">
        <f>'Intitulés Q'!F11</f>
        <v>Ce que propose l'établissement a un fort rayonnement</v>
      </c>
      <c r="AJ11" s="66" t="str">
        <f>IF('Saisies R'!C11="X",$AJ$4,IF('Saisies R'!D11="X",$AJ$3,IF('Saisies R'!E11="X",$AJ$2,IF('Saisies R'!F11="X",$AJ$1,""))))</f>
        <v/>
      </c>
      <c r="AK11" s="1">
        <v>1</v>
      </c>
      <c r="AL11" s="5">
        <v>1</v>
      </c>
      <c r="AM11" s="5" t="e">
        <f t="shared" si="4"/>
        <v>#VALUE!</v>
      </c>
      <c r="AN11" s="5">
        <f t="shared" si="5"/>
        <v>2</v>
      </c>
      <c r="AO11" s="5">
        <f t="shared" si="6"/>
        <v>2</v>
      </c>
      <c r="AP11" t="e">
        <f t="shared" si="7"/>
        <v>#VALUE!</v>
      </c>
      <c r="AQ11" s="1">
        <f t="shared" si="3"/>
        <v>4</v>
      </c>
    </row>
    <row r="12" spans="1:55">
      <c r="B12" s="148"/>
      <c r="E12" s="154"/>
      <c r="F12" s="143"/>
      <c r="G12" s="7">
        <f>'Intitulés Q'!E12</f>
        <v>8</v>
      </c>
      <c r="H12" s="17">
        <v>1</v>
      </c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5"/>
      <c r="U12" s="15"/>
      <c r="V12" s="15"/>
      <c r="W12" s="15"/>
      <c r="X12" s="15"/>
      <c r="Y12" s="15"/>
      <c r="Z12" s="58"/>
      <c r="AA12" s="59"/>
      <c r="AB12" s="59"/>
      <c r="AC12" s="59"/>
      <c r="AD12" s="59"/>
      <c r="AE12" s="59"/>
      <c r="AF12" s="59"/>
      <c r="AG12" s="59"/>
      <c r="AH12" s="59"/>
      <c r="AI12" s="3" t="str">
        <f>'Intitulés Q'!F12</f>
        <v>Nous recevons régulièrement des réclamations de la part des familles</v>
      </c>
      <c r="AJ12" s="66" t="str">
        <f>IF('Saisies R'!C12="X",$AJ$4,IF('Saisies R'!D12="X",$AJ$3,IF('Saisies R'!E12="X",$AJ$2,IF('Saisies R'!F12="X",$AJ$1,""))))</f>
        <v/>
      </c>
      <c r="AK12" s="1">
        <v>-1</v>
      </c>
      <c r="AL12" s="5">
        <v>1</v>
      </c>
      <c r="AM12" s="5" t="e">
        <f t="shared" si="4"/>
        <v>#VALUE!</v>
      </c>
      <c r="AN12" s="5">
        <f t="shared" si="5"/>
        <v>2</v>
      </c>
      <c r="AO12" s="5">
        <f t="shared" si="6"/>
        <v>2</v>
      </c>
      <c r="AP12" t="e">
        <f t="shared" si="7"/>
        <v>#VALUE!</v>
      </c>
      <c r="AQ12" s="1">
        <f t="shared" si="3"/>
        <v>4</v>
      </c>
    </row>
    <row r="13" spans="1:55" ht="15" customHeight="1">
      <c r="B13" s="148"/>
      <c r="D13" s="64"/>
      <c r="E13" s="153" t="s">
        <v>22</v>
      </c>
      <c r="F13" s="143" t="s">
        <v>29</v>
      </c>
      <c r="G13" s="7">
        <f>'Intitulés Q'!E13</f>
        <v>9</v>
      </c>
      <c r="H13" s="18"/>
      <c r="I13" s="19">
        <v>1</v>
      </c>
      <c r="J13" s="19" t="s">
        <v>64</v>
      </c>
      <c r="K13" s="15"/>
      <c r="L13" s="15"/>
      <c r="M13" s="15"/>
      <c r="N13" s="15"/>
      <c r="O13" s="15"/>
      <c r="P13" s="15"/>
      <c r="Q13" s="16"/>
      <c r="R13" s="15"/>
      <c r="S13" s="15"/>
      <c r="T13" s="15"/>
      <c r="U13" s="15"/>
      <c r="V13" s="15"/>
      <c r="W13" s="15"/>
      <c r="X13" s="15"/>
      <c r="Y13" s="15"/>
      <c r="Z13" s="58"/>
      <c r="AA13" s="59"/>
      <c r="AB13" s="59"/>
      <c r="AC13" s="59"/>
      <c r="AD13" s="59"/>
      <c r="AE13" s="59"/>
      <c r="AF13" s="59"/>
      <c r="AG13" s="59"/>
      <c r="AH13" s="59"/>
      <c r="AI13" s="3" t="str">
        <f>'Intitulés Q'!F13</f>
        <v>La CAF* est adaptée à nos projets</v>
      </c>
      <c r="AJ13" s="66" t="str">
        <f>IF('Saisies R'!C13="X",$AJ$4,IF('Saisies R'!D13="X",$AJ$3,IF('Saisies R'!E13="X",$AJ$2,IF('Saisies R'!F13="X",$AJ$1,""))))</f>
        <v/>
      </c>
      <c r="AK13" s="1">
        <v>1</v>
      </c>
      <c r="AL13" s="5">
        <v>1</v>
      </c>
      <c r="AM13" s="5" t="e">
        <f t="shared" si="4"/>
        <v>#VALUE!</v>
      </c>
      <c r="AN13" s="5">
        <f t="shared" si="5"/>
        <v>2</v>
      </c>
      <c r="AO13" s="5">
        <f t="shared" si="6"/>
        <v>2</v>
      </c>
      <c r="AP13" t="e">
        <f t="shared" si="7"/>
        <v>#VALUE!</v>
      </c>
      <c r="AQ13" s="1">
        <f t="shared" si="3"/>
        <v>4</v>
      </c>
    </row>
    <row r="14" spans="1:55">
      <c r="B14" s="148"/>
      <c r="D14" s="64"/>
      <c r="E14" s="153"/>
      <c r="F14" s="143"/>
      <c r="G14" s="7">
        <f>'Intitulés Q'!E14</f>
        <v>10</v>
      </c>
      <c r="H14" s="18"/>
      <c r="I14" s="19">
        <v>1</v>
      </c>
      <c r="J14" s="19" t="s">
        <v>64</v>
      </c>
      <c r="K14" s="15"/>
      <c r="L14" s="15"/>
      <c r="M14" s="15"/>
      <c r="N14" s="15"/>
      <c r="O14" s="15"/>
      <c r="P14" s="15"/>
      <c r="Q14" s="16"/>
      <c r="R14" s="15"/>
      <c r="S14" s="15"/>
      <c r="T14" s="15"/>
      <c r="U14" s="15"/>
      <c r="V14" s="15"/>
      <c r="W14" s="15"/>
      <c r="X14" s="15"/>
      <c r="Y14" s="15"/>
      <c r="Z14" s="58"/>
      <c r="AA14" s="59"/>
      <c r="AB14" s="59"/>
      <c r="AC14" s="59"/>
      <c r="AD14" s="59"/>
      <c r="AE14" s="59"/>
      <c r="AF14" s="59"/>
      <c r="AG14" s="59"/>
      <c r="AH14" s="59"/>
      <c r="AI14" s="3" t="str">
        <f>'Intitulés Q'!F14</f>
        <v>Nos ressources financières sont difficiles à prévoir</v>
      </c>
      <c r="AJ14" s="66" t="str">
        <f>IF('Saisies R'!C14="X",$AJ$4,IF('Saisies R'!D14="X",$AJ$3,IF('Saisies R'!E14="X",$AJ$2,IF('Saisies R'!F14="X",$AJ$1,""))))</f>
        <v/>
      </c>
      <c r="AK14" s="1">
        <v>-1</v>
      </c>
      <c r="AL14" s="5">
        <v>1</v>
      </c>
      <c r="AM14" s="5" t="e">
        <f t="shared" si="4"/>
        <v>#VALUE!</v>
      </c>
      <c r="AN14" s="5">
        <f t="shared" si="5"/>
        <v>2</v>
      </c>
      <c r="AO14" s="5">
        <f t="shared" si="6"/>
        <v>2</v>
      </c>
      <c r="AP14" t="e">
        <f t="shared" si="7"/>
        <v>#VALUE!</v>
      </c>
      <c r="AQ14" s="1">
        <f t="shared" si="3"/>
        <v>4</v>
      </c>
    </row>
    <row r="15" spans="1:55">
      <c r="B15" s="148"/>
      <c r="D15" s="64"/>
      <c r="E15" s="153"/>
      <c r="F15" s="143"/>
      <c r="G15" s="7">
        <f>'Intitulés Q'!E15</f>
        <v>11</v>
      </c>
      <c r="H15" s="18"/>
      <c r="I15" s="19">
        <v>1</v>
      </c>
      <c r="J15" s="19" t="s">
        <v>64</v>
      </c>
      <c r="K15" s="15"/>
      <c r="L15" s="15"/>
      <c r="M15" s="15"/>
      <c r="N15" s="15"/>
      <c r="O15" s="15"/>
      <c r="P15" s="15"/>
      <c r="Q15" s="16"/>
      <c r="R15" s="15"/>
      <c r="S15" s="15"/>
      <c r="T15" s="15"/>
      <c r="U15" s="15"/>
      <c r="V15" s="15"/>
      <c r="W15" s="15"/>
      <c r="X15" s="15"/>
      <c r="Y15" s="15"/>
      <c r="Z15" s="58"/>
      <c r="AA15" s="59"/>
      <c r="AB15" s="59"/>
      <c r="AC15" s="59"/>
      <c r="AD15" s="59"/>
      <c r="AE15" s="59"/>
      <c r="AF15" s="59"/>
      <c r="AG15" s="59"/>
      <c r="AH15" s="59"/>
      <c r="AI15" s="3" t="str">
        <f>'Intitulés Q'!F15</f>
        <v xml:space="preserve">Nous avons des flux de revenus diversifiés, au-delà du binôme parents - mairie </v>
      </c>
      <c r="AJ15" s="66" t="str">
        <f>IF('Saisies R'!C15="X",$AJ$4,IF('Saisies R'!D15="X",$AJ$3,IF('Saisies R'!E15="X",$AJ$2,IF('Saisies R'!F15="X",$AJ$1,""))))</f>
        <v/>
      </c>
      <c r="AK15" s="1">
        <v>1</v>
      </c>
      <c r="AL15" s="5">
        <v>1</v>
      </c>
      <c r="AM15" s="5" t="e">
        <f>AJ15*AK15*AL15</f>
        <v>#VALUE!</v>
      </c>
      <c r="AN15" s="5">
        <f t="shared" si="5"/>
        <v>2</v>
      </c>
      <c r="AO15" s="5">
        <f t="shared" si="6"/>
        <v>2</v>
      </c>
      <c r="AP15" t="e">
        <f t="shared" si="7"/>
        <v>#VALUE!</v>
      </c>
      <c r="AQ15" s="1">
        <f t="shared" si="3"/>
        <v>4</v>
      </c>
    </row>
    <row r="16" spans="1:55">
      <c r="B16" s="148"/>
      <c r="D16" s="64"/>
      <c r="E16" s="153"/>
      <c r="F16" s="143"/>
      <c r="G16" s="7">
        <f>'Intitulés Q'!E16</f>
        <v>12</v>
      </c>
      <c r="H16" s="18"/>
      <c r="I16" s="19">
        <v>1</v>
      </c>
      <c r="J16" s="19" t="s">
        <v>64</v>
      </c>
      <c r="K16" s="15"/>
      <c r="L16" s="15"/>
      <c r="M16" s="15"/>
      <c r="N16" s="15"/>
      <c r="O16" s="15"/>
      <c r="P16" s="15"/>
      <c r="Q16" s="16"/>
      <c r="R16" s="15"/>
      <c r="S16" s="15"/>
      <c r="T16" s="15"/>
      <c r="U16" s="15"/>
      <c r="V16" s="15"/>
      <c r="W16" s="15"/>
      <c r="X16" s="15"/>
      <c r="Y16" s="15"/>
      <c r="Z16" s="58"/>
      <c r="AA16" s="59"/>
      <c r="AB16" s="59"/>
      <c r="AC16" s="59"/>
      <c r="AD16" s="59"/>
      <c r="AE16" s="59"/>
      <c r="AF16" s="59"/>
      <c r="AG16" s="59"/>
      <c r="AH16" s="59"/>
      <c r="AI16" s="3" t="str">
        <f>'Intitulés Q'!F16</f>
        <v>Mon établissement dispose d'un fonds de roulement suffisant</v>
      </c>
      <c r="AJ16" s="66" t="str">
        <f>IF('Saisies R'!C16="X",$AJ$4,IF('Saisies R'!D16="X",$AJ$3,IF('Saisies R'!E16="X",$AJ$2,IF('Saisies R'!F16="X",$AJ$1,""))))</f>
        <v/>
      </c>
      <c r="AK16" s="1">
        <v>1</v>
      </c>
      <c r="AL16" s="5">
        <v>1</v>
      </c>
      <c r="AM16" s="5" t="e">
        <f t="shared" si="4"/>
        <v>#VALUE!</v>
      </c>
      <c r="AN16" s="5">
        <f t="shared" si="5"/>
        <v>2</v>
      </c>
      <c r="AO16" s="5">
        <f t="shared" si="6"/>
        <v>2</v>
      </c>
      <c r="AP16" t="e">
        <f t="shared" si="7"/>
        <v>#VALUE!</v>
      </c>
      <c r="AQ16" s="1">
        <f t="shared" si="3"/>
        <v>4</v>
      </c>
    </row>
    <row r="17" spans="2:43">
      <c r="B17" s="148"/>
      <c r="D17" s="64"/>
      <c r="E17" s="153"/>
      <c r="F17" s="143"/>
      <c r="G17" s="7">
        <f>'Intitulés Q'!E17</f>
        <v>13</v>
      </c>
      <c r="H17" s="40">
        <v>1</v>
      </c>
      <c r="I17" s="19">
        <v>1</v>
      </c>
      <c r="J17" s="19" t="s">
        <v>64</v>
      </c>
      <c r="K17" s="15"/>
      <c r="L17" s="15"/>
      <c r="M17" s="15"/>
      <c r="N17" s="15"/>
      <c r="O17" s="15"/>
      <c r="P17" s="15"/>
      <c r="Q17" s="16"/>
      <c r="R17" s="20">
        <v>1</v>
      </c>
      <c r="S17" s="20" t="s">
        <v>64</v>
      </c>
      <c r="T17" s="15"/>
      <c r="U17" s="15"/>
      <c r="V17" s="15"/>
      <c r="W17" s="15"/>
      <c r="X17" s="15"/>
      <c r="Y17" s="15"/>
      <c r="Z17" s="58"/>
      <c r="AA17" s="59"/>
      <c r="AB17" s="59"/>
      <c r="AC17" s="59"/>
      <c r="AD17" s="59"/>
      <c r="AE17" s="59"/>
      <c r="AF17" s="59"/>
      <c r="AG17" s="59"/>
      <c r="AH17" s="59"/>
      <c r="AI17" s="3" t="str">
        <f>'Intitulés Q'!F17</f>
        <v>Il existe un écart entre la réalité des coûts pour les familles dans l’année et la présentation initiale des frais d’inscription</v>
      </c>
      <c r="AJ17" s="66" t="str">
        <f>IF('Saisies R'!C17="X",$AJ$4,IF('Saisies R'!D17="X",$AJ$3,IF('Saisies R'!E17="X",$AJ$2,IF('Saisies R'!F17="X",$AJ$1,""))))</f>
        <v/>
      </c>
      <c r="AK17" s="1">
        <v>-1</v>
      </c>
      <c r="AL17" s="5">
        <v>1</v>
      </c>
      <c r="AM17" s="5" t="e">
        <f t="shared" si="4"/>
        <v>#VALUE!</v>
      </c>
      <c r="AN17" s="5">
        <f t="shared" si="5"/>
        <v>2</v>
      </c>
      <c r="AO17" s="5">
        <f t="shared" si="6"/>
        <v>2</v>
      </c>
      <c r="AP17" t="e">
        <f t="shared" si="7"/>
        <v>#VALUE!</v>
      </c>
      <c r="AQ17" s="1">
        <f t="shared" si="3"/>
        <v>4</v>
      </c>
    </row>
    <row r="18" spans="2:43">
      <c r="B18" s="148"/>
      <c r="D18" s="64"/>
      <c r="E18" s="153"/>
      <c r="F18" s="143" t="s">
        <v>30</v>
      </c>
      <c r="G18" s="7">
        <f>'Intitulés Q'!E18</f>
        <v>14</v>
      </c>
      <c r="H18" s="15"/>
      <c r="I18" s="19" t="s">
        <v>64</v>
      </c>
      <c r="J18" s="19">
        <v>1</v>
      </c>
      <c r="K18" s="15"/>
      <c r="L18" s="15"/>
      <c r="M18" s="15"/>
      <c r="N18" s="15"/>
      <c r="O18" s="15"/>
      <c r="P18" s="15"/>
      <c r="Q18" s="16"/>
      <c r="R18" s="20" t="s">
        <v>64</v>
      </c>
      <c r="S18" s="20">
        <v>1</v>
      </c>
      <c r="T18" s="15"/>
      <c r="U18" s="15"/>
      <c r="V18" s="15"/>
      <c r="W18" s="15"/>
      <c r="X18" s="15"/>
      <c r="Y18" s="15"/>
      <c r="Z18" s="58"/>
      <c r="AA18" s="59"/>
      <c r="AB18" s="59"/>
      <c r="AC18" s="59"/>
      <c r="AD18" s="59"/>
      <c r="AE18" s="59"/>
      <c r="AF18" s="59"/>
      <c r="AG18" s="59"/>
      <c r="AH18" s="59"/>
      <c r="AI18" s="3" t="str">
        <f>'Intitulés Q'!F18</f>
        <v>Nos coûts sont faciles à prévoir</v>
      </c>
      <c r="AJ18" s="66" t="str">
        <f>IF('Saisies R'!C18="X",$AJ$4,IF('Saisies R'!D18="X",$AJ$3,IF('Saisies R'!E18="X",$AJ$2,IF('Saisies R'!F18="X",$AJ$1,""))))</f>
        <v/>
      </c>
      <c r="AK18" s="1">
        <v>1</v>
      </c>
      <c r="AL18" s="5">
        <v>1</v>
      </c>
      <c r="AM18" s="5" t="e">
        <f t="shared" si="4"/>
        <v>#VALUE!</v>
      </c>
      <c r="AN18" s="5">
        <f t="shared" si="5"/>
        <v>2</v>
      </c>
      <c r="AO18" s="5">
        <f t="shared" si="6"/>
        <v>2</v>
      </c>
      <c r="AP18" t="e">
        <f t="shared" si="7"/>
        <v>#VALUE!</v>
      </c>
      <c r="AQ18" s="1">
        <f t="shared" si="3"/>
        <v>4</v>
      </c>
    </row>
    <row r="19" spans="2:43">
      <c r="B19" s="148"/>
      <c r="D19" s="64"/>
      <c r="E19" s="153"/>
      <c r="F19" s="143"/>
      <c r="G19" s="7">
        <f>'Intitulés Q'!E19</f>
        <v>15</v>
      </c>
      <c r="H19" s="15"/>
      <c r="I19" s="19" t="s">
        <v>64</v>
      </c>
      <c r="J19" s="19">
        <v>1</v>
      </c>
      <c r="K19" s="15"/>
      <c r="L19" s="15"/>
      <c r="M19" s="15"/>
      <c r="N19" s="15"/>
      <c r="O19" s="15"/>
      <c r="P19" s="15"/>
      <c r="Q19" s="16"/>
      <c r="R19" s="15"/>
      <c r="S19" s="15"/>
      <c r="T19" s="15"/>
      <c r="U19" s="15"/>
      <c r="V19" s="15"/>
      <c r="W19" s="15"/>
      <c r="X19" s="15"/>
      <c r="Y19" s="15"/>
      <c r="Z19" s="58"/>
      <c r="AA19" s="59"/>
      <c r="AB19" s="59"/>
      <c r="AC19" s="59"/>
      <c r="AD19" s="59"/>
      <c r="AE19" s="59"/>
      <c r="AF19" s="59"/>
      <c r="AG19" s="59"/>
      <c r="AH19" s="59"/>
      <c r="AI19" s="3" t="str">
        <f>'Intitulés Q'!F19</f>
        <v>Nous avons prise sur nos revenus, ce qui nous permet d'envisager sereinement l'évolution de nos coûts</v>
      </c>
      <c r="AJ19" s="66" t="str">
        <f>IF('Saisies R'!C19="X",$AJ$4,IF('Saisies R'!D19="X",$AJ$3,IF('Saisies R'!E19="X",$AJ$2,IF('Saisies R'!F19="X",$AJ$1,""))))</f>
        <v/>
      </c>
      <c r="AK19" s="1">
        <v>-1</v>
      </c>
      <c r="AL19" s="5">
        <v>1</v>
      </c>
      <c r="AM19" s="5" t="e">
        <f t="shared" si="4"/>
        <v>#VALUE!</v>
      </c>
      <c r="AN19" s="5">
        <f t="shared" si="5"/>
        <v>2</v>
      </c>
      <c r="AO19" s="5">
        <f t="shared" si="6"/>
        <v>2</v>
      </c>
      <c r="AP19" t="e">
        <f t="shared" si="7"/>
        <v>#VALUE!</v>
      </c>
      <c r="AQ19" s="1">
        <f t="shared" si="3"/>
        <v>4</v>
      </c>
    </row>
    <row r="20" spans="2:43">
      <c r="B20" s="148"/>
      <c r="C20" s="42" t="e">
        <f>(SUMIF($I$5:$I$97,1,$AM$5:$AM$97)+SUMIF($J$5:$J$97,1,$AM$5:$AM$97))/(SUMIF($I$5:$I$97,1,$AN$5:$AN$97)+SUMIF($J$5:$J$97,1,$AN$5:$AN$97))</f>
        <v>#VALUE!</v>
      </c>
      <c r="D20" s="63"/>
      <c r="E20" s="153"/>
      <c r="F20" s="143"/>
      <c r="G20" s="7">
        <f>'Intitulés Q'!E20</f>
        <v>16</v>
      </c>
      <c r="H20" s="15"/>
      <c r="I20" s="19" t="s">
        <v>64</v>
      </c>
      <c r="J20" s="19">
        <v>1</v>
      </c>
      <c r="K20" s="15"/>
      <c r="L20" s="15"/>
      <c r="M20" s="15"/>
      <c r="N20" s="15"/>
      <c r="O20" s="15"/>
      <c r="P20" s="15"/>
      <c r="Q20" s="16"/>
      <c r="R20" s="20" t="s">
        <v>64</v>
      </c>
      <c r="S20" s="20">
        <v>1</v>
      </c>
      <c r="T20" s="15"/>
      <c r="U20" s="15"/>
      <c r="V20" s="15"/>
      <c r="W20" s="15"/>
      <c r="X20" s="15"/>
      <c r="Y20" s="15"/>
      <c r="Z20" s="58"/>
      <c r="AA20" s="59"/>
      <c r="AB20" s="59"/>
      <c r="AC20" s="59"/>
      <c r="AD20" s="59"/>
      <c r="AE20" s="59"/>
      <c r="AF20" s="59"/>
      <c r="AG20" s="59"/>
      <c r="AH20" s="59"/>
      <c r="AI20" s="3" t="str">
        <f>'Intitulés Q'!F20</f>
        <v>Nous bénéficions d'économies par mutualisation</v>
      </c>
      <c r="AJ20" s="66" t="str">
        <f>IF('Saisies R'!C20="X",$AJ$4,IF('Saisies R'!D20="X",$AJ$3,IF('Saisies R'!E20="X",$AJ$2,IF('Saisies R'!F20="X",$AJ$1,""))))</f>
        <v/>
      </c>
      <c r="AK20" s="1">
        <v>1</v>
      </c>
      <c r="AL20" s="5">
        <v>1</v>
      </c>
      <c r="AM20" s="5" t="e">
        <f t="shared" si="4"/>
        <v>#VALUE!</v>
      </c>
      <c r="AN20" s="5">
        <f t="shared" si="5"/>
        <v>2</v>
      </c>
      <c r="AO20" s="5">
        <f t="shared" si="6"/>
        <v>2</v>
      </c>
      <c r="AP20" t="e">
        <f t="shared" si="7"/>
        <v>#VALUE!</v>
      </c>
      <c r="AQ20" s="1">
        <f t="shared" si="3"/>
        <v>4</v>
      </c>
    </row>
    <row r="21" spans="2:43" ht="15" customHeight="1">
      <c r="B21" s="148"/>
      <c r="D21" s="64"/>
      <c r="E21" s="152" t="s">
        <v>32</v>
      </c>
      <c r="F21" s="143" t="s">
        <v>27</v>
      </c>
      <c r="G21" s="7">
        <f>'Intitulés Q'!E21</f>
        <v>17</v>
      </c>
      <c r="H21" s="15"/>
      <c r="I21" s="15"/>
      <c r="J21" s="15"/>
      <c r="K21" s="21">
        <v>1</v>
      </c>
      <c r="L21" s="21" t="s">
        <v>64</v>
      </c>
      <c r="M21" s="21" t="s">
        <v>64</v>
      </c>
      <c r="N21" s="15"/>
      <c r="O21" s="15"/>
      <c r="P21" s="15"/>
      <c r="Q21" s="16"/>
      <c r="R21" s="15"/>
      <c r="S21" s="15"/>
      <c r="T21" s="15"/>
      <c r="U21" s="15"/>
      <c r="V21" s="15"/>
      <c r="W21" s="15"/>
      <c r="X21" s="15"/>
      <c r="Y21" s="15"/>
      <c r="Z21" s="58"/>
      <c r="AA21" s="59"/>
      <c r="AB21" s="59"/>
      <c r="AC21" s="59"/>
      <c r="AD21" s="59"/>
      <c r="AE21" s="59"/>
      <c r="AF21" s="59"/>
      <c r="AG21" s="59"/>
      <c r="AH21" s="59"/>
      <c r="AI21" s="3" t="str">
        <f>'Intitulés Q'!F21</f>
        <v>Notre établissement privé bénéficie de ressources humaines clés* qui ne se retrouvent pas dans l'enseignement public</v>
      </c>
      <c r="AJ21" s="66" t="str">
        <f>IF('Saisies R'!C21="X",$AJ$4,IF('Saisies R'!D21="X",$AJ$3,IF('Saisies R'!E21="X",$AJ$2,IF('Saisies R'!F21="X",$AJ$1,""))))</f>
        <v/>
      </c>
      <c r="AK21" s="1">
        <v>1</v>
      </c>
      <c r="AL21" s="5">
        <v>1</v>
      </c>
      <c r="AM21" s="5" t="e">
        <f t="shared" si="4"/>
        <v>#VALUE!</v>
      </c>
      <c r="AN21" s="5">
        <f t="shared" si="5"/>
        <v>2</v>
      </c>
      <c r="AO21" s="5">
        <f t="shared" si="6"/>
        <v>2</v>
      </c>
      <c r="AP21" t="e">
        <f t="shared" si="7"/>
        <v>#VALUE!</v>
      </c>
      <c r="AQ21" s="1">
        <f t="shared" si="3"/>
        <v>4</v>
      </c>
    </row>
    <row r="22" spans="2:43" ht="15" customHeight="1">
      <c r="B22" s="148"/>
      <c r="D22" s="64"/>
      <c r="E22" s="152"/>
      <c r="F22" s="143"/>
      <c r="G22" s="7">
        <f>'Intitulés Q'!E22</f>
        <v>18</v>
      </c>
      <c r="H22" s="15"/>
      <c r="I22" s="15"/>
      <c r="J22" s="15"/>
      <c r="K22" s="21">
        <v>1</v>
      </c>
      <c r="L22" s="21"/>
      <c r="M22" s="21"/>
      <c r="N22" s="15"/>
      <c r="O22" s="15"/>
      <c r="P22" s="15"/>
      <c r="Q22" s="16"/>
      <c r="R22" s="15"/>
      <c r="S22" s="15"/>
      <c r="T22" s="15"/>
      <c r="U22" s="15"/>
      <c r="V22" s="15"/>
      <c r="W22" s="15"/>
      <c r="X22" s="15"/>
      <c r="Y22" s="15"/>
      <c r="Z22" s="58"/>
      <c r="AA22" s="59"/>
      <c r="AB22" s="59"/>
      <c r="AC22" s="59"/>
      <c r="AD22" s="59"/>
      <c r="AE22" s="59"/>
      <c r="AF22" s="59"/>
      <c r="AG22" s="59"/>
      <c r="AH22" s="59"/>
      <c r="AI22" s="3" t="str">
        <f>'Intitulés Q'!F22</f>
        <v>Nous avons les moyens de créer une dynamique de communauté éducative (mobilisation de tous les acteurs et existence de lieux de concertation)</v>
      </c>
      <c r="AJ22" s="66" t="str">
        <f>IF('Saisies R'!C22="X",$AJ$4,IF('Saisies R'!D22="X",$AJ$3,IF('Saisies R'!E22="X",$AJ$2,IF('Saisies R'!F22="X",$AJ$1,""))))</f>
        <v/>
      </c>
      <c r="AK22" s="1">
        <v>1</v>
      </c>
      <c r="AL22" s="5">
        <v>1</v>
      </c>
      <c r="AM22" s="5" t="e">
        <f t="shared" si="4"/>
        <v>#VALUE!</v>
      </c>
      <c r="AN22" s="5">
        <f t="shared" si="5"/>
        <v>2</v>
      </c>
      <c r="AO22" s="5">
        <f t="shared" si="6"/>
        <v>2</v>
      </c>
      <c r="AP22" t="e">
        <f t="shared" si="7"/>
        <v>#VALUE!</v>
      </c>
      <c r="AQ22" s="1">
        <f t="shared" si="3"/>
        <v>4</v>
      </c>
    </row>
    <row r="23" spans="2:43" ht="15" customHeight="1">
      <c r="B23" s="148"/>
      <c r="D23" s="64"/>
      <c r="E23" s="152"/>
      <c r="F23" s="143"/>
      <c r="G23" s="7">
        <f>'Intitulés Q'!E23</f>
        <v>19</v>
      </c>
      <c r="H23" s="15"/>
      <c r="I23" s="15"/>
      <c r="J23" s="15"/>
      <c r="K23" s="21">
        <v>1</v>
      </c>
      <c r="L23" s="21"/>
      <c r="M23" s="21"/>
      <c r="N23" s="15"/>
      <c r="O23" s="15"/>
      <c r="P23" s="15"/>
      <c r="Q23" s="16"/>
      <c r="R23" s="15"/>
      <c r="S23" s="15"/>
      <c r="T23" s="15"/>
      <c r="U23" s="15"/>
      <c r="V23" s="15"/>
      <c r="W23" s="15"/>
      <c r="X23" s="15"/>
      <c r="Y23" s="15"/>
      <c r="Z23" s="58"/>
      <c r="AA23" s="59"/>
      <c r="AB23" s="59"/>
      <c r="AC23" s="59"/>
      <c r="AD23" s="59"/>
      <c r="AE23" s="59"/>
      <c r="AF23" s="59"/>
      <c r="AG23" s="59"/>
      <c r="AH23" s="59"/>
      <c r="AI23" s="3" t="str">
        <f>'Intitulés Q'!F23</f>
        <v>Les enseignants sont, en majorité, expérimentés</v>
      </c>
      <c r="AJ23" s="66" t="str">
        <f>IF('Saisies R'!C23="X",$AJ$4,IF('Saisies R'!D23="X",$AJ$3,IF('Saisies R'!E23="X",$AJ$2,IF('Saisies R'!F23="X",$AJ$1,""))))</f>
        <v/>
      </c>
      <c r="AK23" s="1">
        <v>1</v>
      </c>
      <c r="AL23" s="5">
        <v>1</v>
      </c>
      <c r="AM23" s="5" t="e">
        <f t="shared" si="4"/>
        <v>#VALUE!</v>
      </c>
      <c r="AN23" s="5">
        <f t="shared" si="5"/>
        <v>2</v>
      </c>
      <c r="AO23" s="5">
        <f t="shared" si="6"/>
        <v>2</v>
      </c>
      <c r="AP23" t="e">
        <f t="shared" si="7"/>
        <v>#VALUE!</v>
      </c>
      <c r="AQ23" s="1">
        <f t="shared" si="3"/>
        <v>4</v>
      </c>
    </row>
    <row r="24" spans="2:43">
      <c r="B24" s="148"/>
      <c r="D24" s="64"/>
      <c r="E24" s="152"/>
      <c r="F24" s="143"/>
      <c r="G24" s="7">
        <f>'Intitulés Q'!E24</f>
        <v>20</v>
      </c>
      <c r="H24" s="15"/>
      <c r="I24" s="15"/>
      <c r="J24" s="15"/>
      <c r="K24" s="21">
        <v>1</v>
      </c>
      <c r="L24" s="21" t="s">
        <v>64</v>
      </c>
      <c r="M24" s="21" t="s">
        <v>64</v>
      </c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5"/>
      <c r="Y24" s="15"/>
      <c r="Z24" s="58"/>
      <c r="AA24" s="59"/>
      <c r="AB24" s="59"/>
      <c r="AC24" s="59"/>
      <c r="AD24" s="59"/>
      <c r="AE24" s="59"/>
      <c r="AF24" s="59"/>
      <c r="AG24" s="59"/>
      <c r="AH24" s="59"/>
      <c r="AI24" s="3" t="str">
        <f>'Intitulés Q'!F24</f>
        <v>Nos besoins en ressources (techniques, matérielles &amp; financières) sont imprévisibles</v>
      </c>
      <c r="AJ24" s="66" t="str">
        <f>IF('Saisies R'!C24="X",$AJ$4,IF('Saisies R'!D24="X",$AJ$3,IF('Saisies R'!E24="X",$AJ$2,IF('Saisies R'!F24="X",$AJ$1,""))))</f>
        <v/>
      </c>
      <c r="AK24" s="1">
        <v>-1</v>
      </c>
      <c r="AL24" s="5">
        <v>1</v>
      </c>
      <c r="AM24" s="5" t="e">
        <f t="shared" si="4"/>
        <v>#VALUE!</v>
      </c>
      <c r="AN24" s="5">
        <f t="shared" si="5"/>
        <v>2</v>
      </c>
      <c r="AO24" s="5">
        <f t="shared" si="6"/>
        <v>2</v>
      </c>
      <c r="AP24" t="e">
        <f t="shared" si="7"/>
        <v>#VALUE!</v>
      </c>
      <c r="AQ24" s="1">
        <f t="shared" si="3"/>
        <v>4</v>
      </c>
    </row>
    <row r="25" spans="2:43">
      <c r="B25" s="148"/>
      <c r="D25" s="64"/>
      <c r="E25" s="152"/>
      <c r="F25" s="143"/>
      <c r="G25" s="7">
        <f>'Intitulés Q'!E25</f>
        <v>21</v>
      </c>
      <c r="H25" s="15"/>
      <c r="I25" s="15"/>
      <c r="J25" s="15"/>
      <c r="K25" s="21">
        <v>1</v>
      </c>
      <c r="L25" s="21" t="s">
        <v>64</v>
      </c>
      <c r="M25" s="21" t="s">
        <v>64</v>
      </c>
      <c r="N25" s="1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5"/>
      <c r="Z25" s="58"/>
      <c r="AA25" s="59"/>
      <c r="AB25" s="59"/>
      <c r="AC25" s="59"/>
      <c r="AD25" s="59"/>
      <c r="AE25" s="59"/>
      <c r="AF25" s="59"/>
      <c r="AG25" s="59"/>
      <c r="AH25" s="59"/>
      <c r="AI25" s="3" t="str">
        <f>'Intitulés Q'!F25</f>
        <v>Nous mobilisons nos ressources (techniques, matérielles &amp; financières) au bon moment</v>
      </c>
      <c r="AJ25" s="66" t="str">
        <f>IF('Saisies R'!C25="X",$AJ$4,IF('Saisies R'!D25="X",$AJ$3,IF('Saisies R'!E25="X",$AJ$2,IF('Saisies R'!F25="X",$AJ$1,""))))</f>
        <v/>
      </c>
      <c r="AK25" s="1">
        <v>1</v>
      </c>
      <c r="AL25" s="5">
        <v>1</v>
      </c>
      <c r="AM25" s="5" t="e">
        <f t="shared" si="4"/>
        <v>#VALUE!</v>
      </c>
      <c r="AN25" s="5">
        <f t="shared" si="5"/>
        <v>2</v>
      </c>
      <c r="AO25" s="5">
        <f t="shared" si="6"/>
        <v>2</v>
      </c>
      <c r="AP25" t="e">
        <f t="shared" si="7"/>
        <v>#VALUE!</v>
      </c>
      <c r="AQ25" s="1">
        <f t="shared" si="3"/>
        <v>4</v>
      </c>
    </row>
    <row r="26" spans="2:43">
      <c r="B26" s="148"/>
      <c r="D26" s="64"/>
      <c r="E26" s="152"/>
      <c r="F26" s="143" t="s">
        <v>26</v>
      </c>
      <c r="G26" s="7">
        <f>'Intitulés Q'!E26</f>
        <v>22</v>
      </c>
      <c r="H26" s="15"/>
      <c r="I26" s="15"/>
      <c r="J26" s="15"/>
      <c r="K26" s="21" t="s">
        <v>64</v>
      </c>
      <c r="L26" s="21">
        <v>1</v>
      </c>
      <c r="M26" s="21" t="s">
        <v>64</v>
      </c>
      <c r="N26" s="15"/>
      <c r="O26" s="15"/>
      <c r="P26" s="15"/>
      <c r="Q26" s="16"/>
      <c r="R26" s="15"/>
      <c r="S26" s="15"/>
      <c r="T26" s="15"/>
      <c r="U26" s="15"/>
      <c r="V26" s="15"/>
      <c r="W26" s="15"/>
      <c r="X26" s="15"/>
      <c r="Y26" s="15"/>
      <c r="Z26" s="58"/>
      <c r="AA26" s="59"/>
      <c r="AB26" s="59"/>
      <c r="AC26" s="59"/>
      <c r="AD26" s="59"/>
      <c r="AE26" s="59"/>
      <c r="AF26" s="59"/>
      <c r="AG26" s="59"/>
      <c r="AH26" s="59"/>
      <c r="AI26" s="3" t="str">
        <f>'Intitulés Q'!F26</f>
        <v>Nous savons prendre en compte la diversité de la société</v>
      </c>
      <c r="AJ26" s="66" t="str">
        <f>IF('Saisies R'!C26="X",$AJ$4,IF('Saisies R'!D26="X",$AJ$3,IF('Saisies R'!E26="X",$AJ$2,IF('Saisies R'!F26="X",$AJ$1,""))))</f>
        <v/>
      </c>
      <c r="AK26" s="1">
        <v>1</v>
      </c>
      <c r="AL26" s="5">
        <v>1</v>
      </c>
      <c r="AM26" s="5" t="e">
        <f t="shared" si="4"/>
        <v>#VALUE!</v>
      </c>
      <c r="AN26" s="5">
        <f t="shared" si="5"/>
        <v>2</v>
      </c>
      <c r="AO26" s="5">
        <f t="shared" si="6"/>
        <v>2</v>
      </c>
      <c r="AP26" t="e">
        <f t="shared" si="7"/>
        <v>#VALUE!</v>
      </c>
      <c r="AQ26" s="1">
        <f t="shared" si="3"/>
        <v>4</v>
      </c>
    </row>
    <row r="27" spans="2:43">
      <c r="B27" s="148"/>
      <c r="D27" s="64"/>
      <c r="E27" s="152"/>
      <c r="F27" s="143"/>
      <c r="G27" s="7">
        <f>'Intitulés Q'!E27</f>
        <v>23</v>
      </c>
      <c r="H27" s="15"/>
      <c r="I27" s="15"/>
      <c r="J27" s="15"/>
      <c r="K27" s="21" t="s">
        <v>64</v>
      </c>
      <c r="L27" s="21">
        <v>1</v>
      </c>
      <c r="M27" s="21" t="s">
        <v>64</v>
      </c>
      <c r="N27" s="15"/>
      <c r="O27" s="15"/>
      <c r="P27" s="15"/>
      <c r="Q27" s="22">
        <v>1</v>
      </c>
      <c r="R27" s="15"/>
      <c r="S27" s="15"/>
      <c r="T27" s="15"/>
      <c r="U27" s="15"/>
      <c r="V27" s="15"/>
      <c r="W27" s="15"/>
      <c r="X27" s="15"/>
      <c r="Y27" s="15"/>
      <c r="Z27" s="58"/>
      <c r="AA27" s="59"/>
      <c r="AB27" s="59"/>
      <c r="AC27" s="59"/>
      <c r="AD27" s="59"/>
      <c r="AE27" s="59"/>
      <c r="AF27" s="59"/>
      <c r="AG27" s="59"/>
      <c r="AH27" s="59"/>
      <c r="AI27" s="1" t="str">
        <f>'Intitulés Q'!F27</f>
        <v>Nous allons vers l'excellence éducative</v>
      </c>
      <c r="AJ27" s="66" t="str">
        <f>IF('Saisies R'!C27="X",$AJ$4,IF('Saisies R'!D27="X",$AJ$3,IF('Saisies R'!E27="X",$AJ$2,IF('Saisies R'!F27="X",$AJ$1,""))))</f>
        <v/>
      </c>
      <c r="AK27" s="1">
        <v>1</v>
      </c>
      <c r="AL27" s="5">
        <v>1</v>
      </c>
      <c r="AM27" s="5" t="e">
        <f t="shared" si="4"/>
        <v>#VALUE!</v>
      </c>
      <c r="AN27" s="5">
        <f t="shared" si="5"/>
        <v>2</v>
      </c>
      <c r="AO27" s="5">
        <f t="shared" si="6"/>
        <v>2</v>
      </c>
      <c r="AP27" t="e">
        <f t="shared" si="7"/>
        <v>#VALUE!</v>
      </c>
      <c r="AQ27" s="1">
        <f t="shared" si="3"/>
        <v>4</v>
      </c>
    </row>
    <row r="28" spans="2:43">
      <c r="B28" s="148"/>
      <c r="D28" s="64"/>
      <c r="E28" s="152"/>
      <c r="F28" s="143"/>
      <c r="G28" s="7">
        <f>'Intitulés Q'!E28</f>
        <v>24</v>
      </c>
      <c r="H28" s="15"/>
      <c r="I28" s="15"/>
      <c r="J28" s="15"/>
      <c r="K28" s="21"/>
      <c r="L28" s="21">
        <v>1</v>
      </c>
      <c r="M28" s="21"/>
      <c r="N28" s="15"/>
      <c r="O28" s="15"/>
      <c r="P28" s="15"/>
      <c r="Q28" s="22"/>
      <c r="R28" s="15"/>
      <c r="S28" s="15"/>
      <c r="T28" s="15"/>
      <c r="U28" s="15"/>
      <c r="V28" s="15"/>
      <c r="W28" s="15"/>
      <c r="X28" s="15"/>
      <c r="Y28" s="15"/>
      <c r="Z28" s="58"/>
      <c r="AA28" s="59"/>
      <c r="AB28" s="59"/>
      <c r="AC28" s="59"/>
      <c r="AD28" s="59"/>
      <c r="AE28" s="59"/>
      <c r="AF28" s="59"/>
      <c r="AG28" s="59"/>
      <c r="AH28" s="59"/>
      <c r="AI28" s="1" t="str">
        <f>'Intitulés Q'!F28</f>
        <v>Au sein de l'établissement le climat est apaisé et l'apprentissage se fait dans la sérénité</v>
      </c>
      <c r="AJ28" s="66" t="str">
        <f>IF('Saisies R'!C28="X",$AJ$4,IF('Saisies R'!D28="X",$AJ$3,IF('Saisies R'!E28="X",$AJ$2,IF('Saisies R'!F28="X",$AJ$1,""))))</f>
        <v/>
      </c>
      <c r="AK28" s="1">
        <v>1</v>
      </c>
      <c r="AL28" s="5">
        <v>1</v>
      </c>
      <c r="AM28" s="5" t="e">
        <f t="shared" si="4"/>
        <v>#VALUE!</v>
      </c>
      <c r="AN28" s="5">
        <f t="shared" si="5"/>
        <v>2</v>
      </c>
      <c r="AO28" s="5">
        <f t="shared" si="6"/>
        <v>2</v>
      </c>
      <c r="AP28" t="e">
        <f t="shared" si="7"/>
        <v>#VALUE!</v>
      </c>
      <c r="AQ28" s="1">
        <f t="shared" si="3"/>
        <v>4</v>
      </c>
    </row>
    <row r="29" spans="2:43">
      <c r="B29" s="148"/>
      <c r="D29" s="64"/>
      <c r="E29" s="152"/>
      <c r="F29" s="143"/>
      <c r="G29" s="7">
        <f>'Intitulés Q'!E29</f>
        <v>25</v>
      </c>
      <c r="H29" s="15"/>
      <c r="I29" s="15"/>
      <c r="J29" s="15"/>
      <c r="K29" s="21"/>
      <c r="L29" s="21">
        <v>1</v>
      </c>
      <c r="M29" s="21"/>
      <c r="N29" s="15"/>
      <c r="O29" s="15"/>
      <c r="P29" s="15"/>
      <c r="Q29" s="22"/>
      <c r="R29" s="15"/>
      <c r="S29" s="15"/>
      <c r="T29" s="15"/>
      <c r="U29" s="15"/>
      <c r="V29" s="15"/>
      <c r="W29" s="15"/>
      <c r="X29" s="15"/>
      <c r="Y29" s="15"/>
      <c r="Z29" s="58"/>
      <c r="AA29" s="59"/>
      <c r="AB29" s="59"/>
      <c r="AC29" s="59"/>
      <c r="AD29" s="59"/>
      <c r="AE29" s="59"/>
      <c r="AF29" s="59"/>
      <c r="AG29" s="59"/>
      <c r="AH29" s="59"/>
      <c r="AI29" s="1" t="str">
        <f>'Intitulés Q'!F29</f>
        <v>Nous avons un bon suivi des élèves (suivi personnalisé, soutien des élèves en difficulté...)</v>
      </c>
      <c r="AJ29" s="66" t="str">
        <f>IF('Saisies R'!C29="X",$AJ$4,IF('Saisies R'!D29="X",$AJ$3,IF('Saisies R'!E29="X",$AJ$2,IF('Saisies R'!F29="X",$AJ$1,""))))</f>
        <v/>
      </c>
      <c r="AK29" s="1">
        <v>1</v>
      </c>
      <c r="AL29" s="5">
        <v>1</v>
      </c>
      <c r="AM29" s="5" t="e">
        <f t="shared" si="4"/>
        <v>#VALUE!</v>
      </c>
      <c r="AN29" s="5">
        <f t="shared" si="5"/>
        <v>2</v>
      </c>
      <c r="AO29" s="5">
        <f t="shared" si="6"/>
        <v>2</v>
      </c>
      <c r="AP29" t="e">
        <f t="shared" si="7"/>
        <v>#VALUE!</v>
      </c>
      <c r="AQ29" s="1">
        <f t="shared" si="3"/>
        <v>4</v>
      </c>
    </row>
    <row r="30" spans="2:43">
      <c r="B30" s="148"/>
      <c r="D30" s="64"/>
      <c r="E30" s="152"/>
      <c r="F30" s="143"/>
      <c r="G30" s="7">
        <f>'Intitulés Q'!E30</f>
        <v>26</v>
      </c>
      <c r="H30" s="15"/>
      <c r="I30" s="15"/>
      <c r="J30" s="15"/>
      <c r="K30" s="21" t="s">
        <v>64</v>
      </c>
      <c r="L30" s="21">
        <v>1</v>
      </c>
      <c r="M30" s="21" t="s">
        <v>64</v>
      </c>
      <c r="N30" s="15"/>
      <c r="O30" s="15"/>
      <c r="P30" s="15"/>
      <c r="Q30" s="16"/>
      <c r="R30" s="15"/>
      <c r="S30" s="15"/>
      <c r="T30" s="15"/>
      <c r="U30" s="15"/>
      <c r="V30" s="15"/>
      <c r="W30" s="15"/>
      <c r="X30" s="15"/>
      <c r="Y30" s="15"/>
      <c r="Z30" s="58"/>
      <c r="AA30" s="59"/>
      <c r="AB30" s="59"/>
      <c r="AC30" s="59"/>
      <c r="AD30" s="59"/>
      <c r="AE30" s="59"/>
      <c r="AF30" s="59"/>
      <c r="AG30" s="59"/>
      <c r="AH30" s="59"/>
      <c r="AI30" s="1" t="str">
        <f>'Intitulés Q'!F30</f>
        <v>Nous savons prendre en compte la différence et la singularité (détresse des familles, besoins éducatifs particuliers...)</v>
      </c>
      <c r="AJ30" s="66" t="str">
        <f>IF('Saisies R'!C30="X",$AJ$4,IF('Saisies R'!D30="X",$AJ$3,IF('Saisies R'!E30="X",$AJ$2,IF('Saisies R'!F30="X",$AJ$1,""))))</f>
        <v/>
      </c>
      <c r="AK30" s="1">
        <v>1</v>
      </c>
      <c r="AL30" s="5">
        <v>1</v>
      </c>
      <c r="AM30" s="5" t="e">
        <f t="shared" si="4"/>
        <v>#VALUE!</v>
      </c>
      <c r="AN30" s="5">
        <f t="shared" si="5"/>
        <v>2</v>
      </c>
      <c r="AO30" s="5">
        <f t="shared" si="6"/>
        <v>2</v>
      </c>
      <c r="AP30" t="e">
        <f t="shared" si="7"/>
        <v>#VALUE!</v>
      </c>
      <c r="AQ30" s="1">
        <f t="shared" si="3"/>
        <v>4</v>
      </c>
    </row>
    <row r="31" spans="2:43">
      <c r="B31" s="148"/>
      <c r="D31" s="64"/>
      <c r="E31" s="152"/>
      <c r="F31" s="143"/>
      <c r="G31" s="7">
        <f>'Intitulés Q'!E31</f>
        <v>27</v>
      </c>
      <c r="H31" s="15"/>
      <c r="I31" s="15"/>
      <c r="J31" s="15"/>
      <c r="K31" s="21" t="s">
        <v>64</v>
      </c>
      <c r="L31" s="21">
        <v>1</v>
      </c>
      <c r="M31" s="21" t="s">
        <v>64</v>
      </c>
      <c r="N31" s="15"/>
      <c r="O31" s="15"/>
      <c r="P31" s="15"/>
      <c r="Q31" s="16"/>
      <c r="R31" s="15"/>
      <c r="S31" s="15"/>
      <c r="T31" s="23">
        <v>1</v>
      </c>
      <c r="U31" s="23" t="s">
        <v>64</v>
      </c>
      <c r="V31" s="23" t="s">
        <v>64</v>
      </c>
      <c r="W31" s="15"/>
      <c r="X31" s="15"/>
      <c r="Y31" s="15"/>
      <c r="Z31" s="58"/>
      <c r="AA31" s="59"/>
      <c r="AB31" s="59"/>
      <c r="AC31" s="59"/>
      <c r="AD31" s="59"/>
      <c r="AE31" s="59"/>
      <c r="AF31" s="59"/>
      <c r="AG31" s="59"/>
      <c r="AH31" s="59"/>
      <c r="AI31" s="1" t="str">
        <f>'Intitulés Q'!F31</f>
        <v>L'équilibre encadrement, infrastructure (locaux) est optimal</v>
      </c>
      <c r="AJ31" s="66" t="str">
        <f>IF('Saisies R'!C31="X",$AJ$4,IF('Saisies R'!D31="X",$AJ$3,IF('Saisies R'!E31="X",$AJ$2,IF('Saisies R'!F31="X",$AJ$1,""))))</f>
        <v/>
      </c>
      <c r="AK31" s="1">
        <v>1</v>
      </c>
      <c r="AL31" s="5">
        <v>1</v>
      </c>
      <c r="AM31" s="5" t="e">
        <f t="shared" si="4"/>
        <v>#VALUE!</v>
      </c>
      <c r="AN31" s="5">
        <f t="shared" si="5"/>
        <v>2</v>
      </c>
      <c r="AO31" s="5">
        <f t="shared" si="6"/>
        <v>2</v>
      </c>
      <c r="AP31" t="e">
        <f t="shared" si="7"/>
        <v>#VALUE!</v>
      </c>
      <c r="AQ31" s="1">
        <f t="shared" si="3"/>
        <v>4</v>
      </c>
    </row>
    <row r="32" spans="2:43">
      <c r="B32" s="148"/>
      <c r="D32" s="64"/>
      <c r="E32" s="152"/>
      <c r="F32" s="143"/>
      <c r="G32" s="7">
        <f>'Intitulés Q'!E32</f>
        <v>28</v>
      </c>
      <c r="H32" s="15"/>
      <c r="I32" s="15"/>
      <c r="J32" s="15"/>
      <c r="K32" s="21" t="s">
        <v>64</v>
      </c>
      <c r="L32" s="21">
        <v>1</v>
      </c>
      <c r="M32" s="21" t="s">
        <v>64</v>
      </c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5"/>
      <c r="Y32" s="15"/>
      <c r="Z32" s="58"/>
      <c r="AA32" s="59"/>
      <c r="AB32" s="59"/>
      <c r="AC32" s="59"/>
      <c r="AD32" s="59"/>
      <c r="AE32" s="59"/>
      <c r="AF32" s="59"/>
      <c r="AG32" s="59"/>
      <c r="AH32" s="59"/>
      <c r="AI32" s="1" t="str">
        <f>'Intitulés Q'!F32</f>
        <v>Ce que nous proposons est assez proche de l'enseignement public</v>
      </c>
      <c r="AJ32" s="66" t="str">
        <f>IF('Saisies R'!C32="X",$AJ$4,IF('Saisies R'!D32="X",$AJ$3,IF('Saisies R'!E32="X",$AJ$2,IF('Saisies R'!F32="X",$AJ$1,""))))</f>
        <v/>
      </c>
      <c r="AK32" s="1">
        <v>-1</v>
      </c>
      <c r="AL32" s="5">
        <v>1</v>
      </c>
      <c r="AM32" s="5" t="e">
        <f t="shared" si="4"/>
        <v>#VALUE!</v>
      </c>
      <c r="AN32" s="5">
        <f t="shared" si="5"/>
        <v>2</v>
      </c>
      <c r="AO32" s="5">
        <f t="shared" si="6"/>
        <v>2</v>
      </c>
      <c r="AP32" t="e">
        <f t="shared" si="7"/>
        <v>#VALUE!</v>
      </c>
      <c r="AQ32" s="1">
        <f t="shared" si="3"/>
        <v>4</v>
      </c>
    </row>
    <row r="33" spans="1:43">
      <c r="B33" s="148"/>
      <c r="D33" s="64"/>
      <c r="E33" s="152"/>
      <c r="F33" s="143" t="s">
        <v>25</v>
      </c>
      <c r="G33" s="7">
        <f>'Intitulés Q'!E33</f>
        <v>29</v>
      </c>
      <c r="H33" s="15"/>
      <c r="I33" s="15"/>
      <c r="J33" s="15"/>
      <c r="K33" s="21" t="s">
        <v>64</v>
      </c>
      <c r="L33" s="21" t="s">
        <v>64</v>
      </c>
      <c r="M33" s="21">
        <v>1</v>
      </c>
      <c r="N33" s="15"/>
      <c r="O33" s="15"/>
      <c r="P33" s="15"/>
      <c r="Q33" s="16"/>
      <c r="R33" s="15"/>
      <c r="S33" s="15"/>
      <c r="T33" s="15"/>
      <c r="U33" s="15"/>
      <c r="V33" s="15"/>
      <c r="W33" s="15"/>
      <c r="X33" s="15"/>
      <c r="Y33" s="15"/>
      <c r="Z33" s="58"/>
      <c r="AA33" s="59"/>
      <c r="AB33" s="59"/>
      <c r="AC33" s="59"/>
      <c r="AD33" s="59"/>
      <c r="AE33" s="59"/>
      <c r="AF33" s="59"/>
      <c r="AG33" s="59"/>
      <c r="AH33" s="59"/>
      <c r="AI33" s="1" t="str">
        <f>'Intitulés Q'!F33</f>
        <v>Nous savons identifier facilement nos partenaires* (amont/aval, interne/externe)</v>
      </c>
      <c r="AJ33" s="66" t="str">
        <f>IF('Saisies R'!C33="X",$AJ$4,IF('Saisies R'!D33="X",$AJ$3,IF('Saisies R'!E33="X",$AJ$2,IF('Saisies R'!F33="X",$AJ$1,""))))</f>
        <v/>
      </c>
      <c r="AK33" s="1">
        <v>1</v>
      </c>
      <c r="AL33" s="5">
        <v>1</v>
      </c>
      <c r="AM33" s="5" t="e">
        <f t="shared" si="4"/>
        <v>#VALUE!</v>
      </c>
      <c r="AN33" s="5">
        <f t="shared" si="5"/>
        <v>2</v>
      </c>
      <c r="AO33" s="5">
        <f t="shared" si="6"/>
        <v>2</v>
      </c>
      <c r="AP33" t="e">
        <f t="shared" si="7"/>
        <v>#VALUE!</v>
      </c>
      <c r="AQ33" s="1">
        <f t="shared" si="3"/>
        <v>4</v>
      </c>
    </row>
    <row r="34" spans="1:43">
      <c r="B34" s="148"/>
      <c r="D34" s="64"/>
      <c r="E34" s="152"/>
      <c r="F34" s="143"/>
      <c r="G34" s="7">
        <f>'Intitulés Q'!E34</f>
        <v>30</v>
      </c>
      <c r="H34" s="15"/>
      <c r="I34" s="15"/>
      <c r="J34" s="15"/>
      <c r="K34" s="21"/>
      <c r="L34" s="21"/>
      <c r="M34" s="21">
        <v>1</v>
      </c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5"/>
      <c r="Y34" s="15"/>
      <c r="Z34" s="58"/>
      <c r="AA34" s="59"/>
      <c r="AB34" s="59"/>
      <c r="AC34" s="59"/>
      <c r="AD34" s="59"/>
      <c r="AE34" s="59"/>
      <c r="AF34" s="59"/>
      <c r="AG34" s="59"/>
      <c r="AH34" s="59"/>
      <c r="AI34" s="1" t="str">
        <f>'Intitulés Q'!F34</f>
        <v>Le site internet est une vitrine positive de l'établissement</v>
      </c>
      <c r="AJ34" s="66" t="str">
        <f>IF('Saisies R'!C34="X",$AJ$4,IF('Saisies R'!D34="X",$AJ$3,IF('Saisies R'!E34="X",$AJ$2,IF('Saisies R'!F34="X",$AJ$1,""))))</f>
        <v/>
      </c>
      <c r="AK34" s="1">
        <v>1</v>
      </c>
      <c r="AL34" s="5">
        <v>1</v>
      </c>
      <c r="AM34" s="5" t="e">
        <f t="shared" si="4"/>
        <v>#VALUE!</v>
      </c>
      <c r="AN34" s="5">
        <f t="shared" si="5"/>
        <v>2</v>
      </c>
      <c r="AO34" s="5">
        <f t="shared" si="6"/>
        <v>2</v>
      </c>
      <c r="AP34" t="e">
        <f t="shared" si="7"/>
        <v>#VALUE!</v>
      </c>
    </row>
    <row r="35" spans="1:43">
      <c r="B35" s="148"/>
      <c r="D35" s="64"/>
      <c r="E35" s="152"/>
      <c r="F35" s="143"/>
      <c r="G35" s="7">
        <f>'Intitulés Q'!E35</f>
        <v>31</v>
      </c>
      <c r="H35" s="15"/>
      <c r="I35" s="15"/>
      <c r="J35" s="15"/>
      <c r="K35" s="21" t="s">
        <v>64</v>
      </c>
      <c r="L35" s="21" t="s">
        <v>64</v>
      </c>
      <c r="M35" s="21">
        <v>1</v>
      </c>
      <c r="N35" s="15"/>
      <c r="O35" s="15"/>
      <c r="P35" s="15"/>
      <c r="Q35" s="22">
        <v>1</v>
      </c>
      <c r="R35" s="15"/>
      <c r="S35" s="15"/>
      <c r="T35" s="23" t="s">
        <v>64</v>
      </c>
      <c r="U35" s="23">
        <v>1</v>
      </c>
      <c r="V35" s="23" t="s">
        <v>64</v>
      </c>
      <c r="W35" s="15"/>
      <c r="X35" s="15"/>
      <c r="Y35" s="15"/>
      <c r="Z35" s="58"/>
      <c r="AA35" s="59"/>
      <c r="AB35" s="59"/>
      <c r="AC35" s="59"/>
      <c r="AD35" s="59"/>
      <c r="AE35" s="59"/>
      <c r="AF35" s="59"/>
      <c r="AG35" s="59"/>
      <c r="AH35" s="59"/>
      <c r="AI35" s="1" t="str">
        <f>'Intitulés Q'!F35</f>
        <v>Nos ressources sont dispersées et nous ne travailllons pas assez avec des partenaires (collectivités, diocèse, paroisse, partenaires médicaux - orthophoniste, psychologue...)</v>
      </c>
      <c r="AJ35" s="66" t="str">
        <f>IF('Saisies R'!C35="X",$AJ$4,IF('Saisies R'!D35="X",$AJ$3,IF('Saisies R'!E35="X",$AJ$2,IF('Saisies R'!F35="X",$AJ$1,""))))</f>
        <v/>
      </c>
      <c r="AK35" s="1">
        <v>-1</v>
      </c>
      <c r="AL35" s="5">
        <v>1</v>
      </c>
      <c r="AM35" s="5" t="e">
        <f t="shared" si="4"/>
        <v>#VALUE!</v>
      </c>
      <c r="AN35" s="5">
        <f t="shared" si="5"/>
        <v>2</v>
      </c>
      <c r="AO35" s="5">
        <f t="shared" si="6"/>
        <v>2</v>
      </c>
      <c r="AP35" t="e">
        <f t="shared" si="7"/>
        <v>#VALUE!</v>
      </c>
      <c r="AQ35" s="1">
        <f t="shared" si="3"/>
        <v>4</v>
      </c>
    </row>
    <row r="36" spans="1:43">
      <c r="B36" s="148"/>
      <c r="D36" s="64"/>
      <c r="E36" s="152"/>
      <c r="F36" s="143"/>
      <c r="G36" s="7">
        <f>'Intitulés Q'!E36</f>
        <v>32</v>
      </c>
      <c r="H36" s="15"/>
      <c r="I36" s="15"/>
      <c r="J36" s="15"/>
      <c r="K36" s="21"/>
      <c r="L36" s="21"/>
      <c r="M36" s="21">
        <v>1</v>
      </c>
      <c r="N36" s="15"/>
      <c r="O36" s="15"/>
      <c r="P36" s="15"/>
      <c r="Q36" s="16"/>
      <c r="R36" s="15"/>
      <c r="S36" s="15"/>
      <c r="T36" s="23"/>
      <c r="U36" s="23"/>
      <c r="V36" s="23"/>
      <c r="W36" s="15"/>
      <c r="X36" s="15"/>
      <c r="Y36" s="15"/>
      <c r="Z36" s="58"/>
      <c r="AA36" s="59"/>
      <c r="AB36" s="59"/>
      <c r="AC36" s="59"/>
      <c r="AD36" s="59"/>
      <c r="AE36" s="59"/>
      <c r="AF36" s="59"/>
      <c r="AG36" s="59"/>
      <c r="AH36" s="59"/>
      <c r="AI36" s="3" t="str">
        <f>'Intitulés Q'!F36</f>
        <v>Nous bénéficions de synergies entre établissements</v>
      </c>
      <c r="AJ36" s="66" t="str">
        <f>IF('Saisies R'!C36="X",$AJ$4,IF('Saisies R'!D36="X",$AJ$3,IF('Saisies R'!E36="X",$AJ$2,IF('Saisies R'!F36="X",$AJ$1,""))))</f>
        <v/>
      </c>
      <c r="AK36" s="1">
        <v>1</v>
      </c>
      <c r="AL36" s="5">
        <v>1</v>
      </c>
      <c r="AM36" s="5" t="e">
        <f>AJ36*AK36*AL36</f>
        <v>#VALUE!</v>
      </c>
      <c r="AN36" s="5">
        <f t="shared" si="5"/>
        <v>2</v>
      </c>
      <c r="AO36" s="5">
        <f t="shared" si="6"/>
        <v>2</v>
      </c>
      <c r="AP36" t="e">
        <f t="shared" si="7"/>
        <v>#VALUE!</v>
      </c>
      <c r="AQ36" s="1">
        <f t="shared" si="3"/>
        <v>4</v>
      </c>
    </row>
    <row r="37" spans="1:43">
      <c r="B37" s="148"/>
      <c r="C37" s="42" t="e">
        <f>(SUMIF($K$5:$K$97,1,$AM$5:$AM$97)+SUMIF($L$5:$L$97,1,$AM$5:$AM$97)+SUMIF($M$5:$M$97,1,$AM$5:$AM$97))/(SUMIF($K$5:$K$97,1,$AN$5:$AN$97)+SUMIF($L$5:$L$97,1,$AN$5:$AN$97)+SUMIF($M$5:$M$97,1,$AN$5:$AN$97))</f>
        <v>#VALUE!</v>
      </c>
      <c r="D37" s="63"/>
      <c r="E37" s="152"/>
      <c r="F37" s="143"/>
      <c r="G37" s="7">
        <f>'Intitulés Q'!E37</f>
        <v>33</v>
      </c>
      <c r="H37" s="15"/>
      <c r="I37" s="15"/>
      <c r="J37" s="15"/>
      <c r="K37" s="21" t="s">
        <v>64</v>
      </c>
      <c r="L37" s="21" t="s">
        <v>64</v>
      </c>
      <c r="M37" s="21">
        <v>1</v>
      </c>
      <c r="N37" s="15"/>
      <c r="O37" s="15"/>
      <c r="P37" s="15"/>
      <c r="Q37" s="16"/>
      <c r="R37" s="15"/>
      <c r="S37" s="15"/>
      <c r="T37" s="23" t="s">
        <v>64</v>
      </c>
      <c r="U37" s="23">
        <v>1</v>
      </c>
      <c r="V37" s="23" t="s">
        <v>64</v>
      </c>
      <c r="W37" s="15"/>
      <c r="X37" s="15"/>
      <c r="Y37" s="15"/>
      <c r="Z37" s="58"/>
      <c r="AA37" s="59"/>
      <c r="AB37" s="59"/>
      <c r="AC37" s="59"/>
      <c r="AD37" s="59"/>
      <c r="AE37" s="59"/>
      <c r="AF37" s="59"/>
      <c r="AG37" s="59"/>
      <c r="AH37" s="59"/>
      <c r="AI37" s="1" t="str">
        <f>'Intitulés Q'!F37</f>
        <v>Les relations de travail avec les partenaires clés (collectivités, diocèse, rectorat, paroisse...) sont parfois difficiles, voire conflictuelles</v>
      </c>
      <c r="AJ37" s="66" t="str">
        <f>IF('Saisies R'!C37="X",$AJ$4,IF('Saisies R'!D37="X",$AJ$3,IF('Saisies R'!E37="X",$AJ$2,IF('Saisies R'!F37="X",$AJ$1,""))))</f>
        <v/>
      </c>
      <c r="AK37" s="1">
        <v>-1</v>
      </c>
      <c r="AL37" s="5">
        <v>1</v>
      </c>
      <c r="AM37" s="5" t="e">
        <f t="shared" si="4"/>
        <v>#VALUE!</v>
      </c>
      <c r="AN37" s="5">
        <f t="shared" si="5"/>
        <v>2</v>
      </c>
      <c r="AO37" s="5">
        <f t="shared" si="6"/>
        <v>2</v>
      </c>
      <c r="AP37" t="e">
        <f t="shared" si="7"/>
        <v>#VALUE!</v>
      </c>
      <c r="AQ37" s="1">
        <f t="shared" si="3"/>
        <v>4</v>
      </c>
    </row>
    <row r="38" spans="1:43" ht="15" customHeight="1">
      <c r="B38" s="148"/>
      <c r="D38" s="64"/>
      <c r="E38" s="145" t="s">
        <v>31</v>
      </c>
      <c r="F38" s="143" t="s">
        <v>28</v>
      </c>
      <c r="G38" s="7">
        <f>'Intitulés Q'!E38</f>
        <v>34</v>
      </c>
      <c r="H38" s="15"/>
      <c r="I38" s="15"/>
      <c r="J38" s="15"/>
      <c r="K38" s="15"/>
      <c r="L38" s="15"/>
      <c r="M38" s="15"/>
      <c r="N38" s="24">
        <v>1</v>
      </c>
      <c r="O38" s="24" t="s">
        <v>64</v>
      </c>
      <c r="P38" s="24" t="s">
        <v>64</v>
      </c>
      <c r="Q38" s="16"/>
      <c r="R38" s="15"/>
      <c r="S38" s="15"/>
      <c r="T38" s="15"/>
      <c r="U38" s="15"/>
      <c r="V38" s="15"/>
      <c r="W38" s="15"/>
      <c r="X38" s="15"/>
      <c r="Y38" s="15"/>
      <c r="Z38" s="58"/>
      <c r="AA38" s="59"/>
      <c r="AB38" s="59"/>
      <c r="AC38" s="59"/>
      <c r="AD38" s="59"/>
      <c r="AE38" s="59"/>
      <c r="AF38" s="59"/>
      <c r="AG38" s="59"/>
      <c r="AH38" s="59"/>
      <c r="AI38" s="1" t="str">
        <f>'Intitulés Q'!F38</f>
        <v>Les types de familles qui s'adressent à nous sont assez divers</v>
      </c>
      <c r="AJ38" s="66" t="str">
        <f>IF('Saisies R'!C38="X",$AJ$4,IF('Saisies R'!D38="X",$AJ$3,IF('Saisies R'!E38="X",$AJ$2,IF('Saisies R'!F38="X",$AJ$1,""))))</f>
        <v/>
      </c>
      <c r="AK38" s="1">
        <v>1</v>
      </c>
      <c r="AL38" s="5">
        <v>1</v>
      </c>
      <c r="AM38" s="5" t="e">
        <f t="shared" si="4"/>
        <v>#VALUE!</v>
      </c>
      <c r="AN38" s="5">
        <f t="shared" si="5"/>
        <v>2</v>
      </c>
      <c r="AO38" s="5">
        <f t="shared" si="6"/>
        <v>2</v>
      </c>
      <c r="AP38" t="e">
        <f t="shared" si="7"/>
        <v>#VALUE!</v>
      </c>
      <c r="AQ38" s="1">
        <f t="shared" si="3"/>
        <v>4</v>
      </c>
    </row>
    <row r="39" spans="1:43">
      <c r="B39" s="148"/>
      <c r="D39" s="64"/>
      <c r="E39" s="145"/>
      <c r="F39" s="143"/>
      <c r="G39" s="7">
        <f>'Intitulés Q'!E39</f>
        <v>35</v>
      </c>
      <c r="H39" s="15"/>
      <c r="I39" s="15"/>
      <c r="J39" s="15"/>
      <c r="K39" s="15"/>
      <c r="L39" s="15"/>
      <c r="M39" s="15"/>
      <c r="N39" s="24">
        <v>1</v>
      </c>
      <c r="O39" s="24" t="s">
        <v>64</v>
      </c>
      <c r="P39" s="24" t="s">
        <v>64</v>
      </c>
      <c r="Q39" s="16"/>
      <c r="R39" s="15"/>
      <c r="S39" s="15"/>
      <c r="T39" s="15"/>
      <c r="U39" s="15"/>
      <c r="V39" s="15"/>
      <c r="W39" s="15"/>
      <c r="X39" s="15"/>
      <c r="Y39" s="15"/>
      <c r="Z39" s="58"/>
      <c r="AA39" s="59"/>
      <c r="AB39" s="59"/>
      <c r="AC39" s="59"/>
      <c r="AD39" s="59"/>
      <c r="AE39" s="59"/>
      <c r="AF39" s="59"/>
      <c r="AG39" s="59"/>
      <c r="AH39" s="59"/>
      <c r="AI39" s="1" t="str">
        <f>'Intitulés Q'!F39</f>
        <v>Nous accueillons de nouvelles familles à chaque rentrée, qui inscrivent pour la 1ère fois un enfant dans un établissement catholique d'enseignement</v>
      </c>
      <c r="AJ39" s="66" t="str">
        <f>IF('Saisies R'!C39="X",$AJ$4,IF('Saisies R'!D39="X",$AJ$3,IF('Saisies R'!E39="X",$AJ$2,IF('Saisies R'!F39="X",$AJ$1,""))))</f>
        <v/>
      </c>
      <c r="AK39" s="1">
        <v>1</v>
      </c>
      <c r="AL39" s="5">
        <v>1</v>
      </c>
      <c r="AM39" s="5" t="e">
        <f t="shared" si="4"/>
        <v>#VALUE!</v>
      </c>
      <c r="AN39" s="5">
        <f t="shared" si="5"/>
        <v>2</v>
      </c>
      <c r="AO39" s="5">
        <f t="shared" si="6"/>
        <v>2</v>
      </c>
      <c r="AP39" t="e">
        <f t="shared" si="7"/>
        <v>#VALUE!</v>
      </c>
      <c r="AQ39" s="1">
        <f t="shared" si="3"/>
        <v>4</v>
      </c>
    </row>
    <row r="40" spans="1:43">
      <c r="B40" s="148"/>
      <c r="D40" s="64"/>
      <c r="E40" s="145"/>
      <c r="F40" s="143"/>
      <c r="G40" s="7">
        <f>'Intitulés Q'!E40</f>
        <v>36</v>
      </c>
      <c r="H40" s="15"/>
      <c r="I40" s="15"/>
      <c r="J40" s="15"/>
      <c r="K40" s="15"/>
      <c r="L40" s="15"/>
      <c r="M40" s="15"/>
      <c r="N40" s="24">
        <v>1</v>
      </c>
      <c r="O40" s="24" t="s">
        <v>64</v>
      </c>
      <c r="P40" s="24" t="s">
        <v>64</v>
      </c>
      <c r="Q40" s="16"/>
      <c r="R40" s="15"/>
      <c r="S40" s="15"/>
      <c r="T40" s="15"/>
      <c r="U40" s="15"/>
      <c r="V40" s="15"/>
      <c r="W40" s="25">
        <v>1</v>
      </c>
      <c r="X40" s="25">
        <v>1</v>
      </c>
      <c r="Y40" s="25" t="s">
        <v>64</v>
      </c>
      <c r="Z40" s="58"/>
      <c r="AA40" s="59"/>
      <c r="AB40" s="59"/>
      <c r="AC40" s="59"/>
      <c r="AD40" s="59"/>
      <c r="AE40" s="59"/>
      <c r="AF40" s="59"/>
      <c r="AG40" s="59"/>
      <c r="AH40" s="59"/>
      <c r="AI40" s="1" t="str">
        <f>'Intitulés Q'!F40</f>
        <v>Nous perdons régulièrement des familles au profit de l'école publique</v>
      </c>
      <c r="AJ40" s="66" t="str">
        <f>IF('Saisies R'!C40="X",$AJ$4,IF('Saisies R'!D40="X",$AJ$3,IF('Saisies R'!E40="X",$AJ$2,IF('Saisies R'!F40="X",$AJ$1,""))))</f>
        <v/>
      </c>
      <c r="AK40" s="1">
        <v>-1</v>
      </c>
      <c r="AL40" s="5">
        <v>1</v>
      </c>
      <c r="AM40" s="5" t="e">
        <f t="shared" si="4"/>
        <v>#VALUE!</v>
      </c>
      <c r="AN40" s="5">
        <f t="shared" si="5"/>
        <v>2</v>
      </c>
      <c r="AO40" s="5">
        <f t="shared" si="6"/>
        <v>2</v>
      </c>
      <c r="AP40" t="e">
        <f t="shared" si="7"/>
        <v>#VALUE!</v>
      </c>
      <c r="AQ40" s="1">
        <f t="shared" si="3"/>
        <v>4</v>
      </c>
    </row>
    <row r="41" spans="1:43">
      <c r="B41" s="148"/>
      <c r="D41" s="64"/>
      <c r="E41" s="145"/>
      <c r="F41" s="157" t="s">
        <v>105</v>
      </c>
      <c r="G41" s="7">
        <f>'Intitulés Q'!E41</f>
        <v>37</v>
      </c>
      <c r="H41" s="15"/>
      <c r="I41" s="15"/>
      <c r="J41" s="15"/>
      <c r="K41" s="15"/>
      <c r="L41" s="15"/>
      <c r="M41" s="15"/>
      <c r="N41" s="24" t="s">
        <v>64</v>
      </c>
      <c r="O41" s="24">
        <v>1</v>
      </c>
      <c r="P41" s="24" t="s">
        <v>64</v>
      </c>
      <c r="Q41" s="16"/>
      <c r="R41" s="15"/>
      <c r="S41" s="15"/>
      <c r="T41" s="15"/>
      <c r="U41" s="15"/>
      <c r="V41" s="15"/>
      <c r="W41" s="25" t="s">
        <v>64</v>
      </c>
      <c r="X41" s="25">
        <v>1</v>
      </c>
      <c r="Y41" s="25" t="s">
        <v>64</v>
      </c>
      <c r="Z41" s="58"/>
      <c r="AA41" s="59"/>
      <c r="AB41" s="59"/>
      <c r="AC41" s="59"/>
      <c r="AD41" s="59"/>
      <c r="AE41" s="59"/>
      <c r="AF41" s="59"/>
      <c r="AG41" s="59"/>
      <c r="AH41" s="59"/>
      <c r="AI41" s="1" t="str">
        <f>'Intitulés Q'!F41</f>
        <v>Les relations avec les familles sont de plus en plus complexes</v>
      </c>
      <c r="AJ41" s="66" t="str">
        <f>IF('Saisies R'!C41="X",$AJ$4,IF('Saisies R'!D41="X",$AJ$3,IF('Saisies R'!E41="X",$AJ$2,IF('Saisies R'!F41="X",$AJ$1,""))))</f>
        <v/>
      </c>
      <c r="AK41" s="1">
        <v>-1</v>
      </c>
      <c r="AL41" s="5">
        <v>1</v>
      </c>
      <c r="AM41" s="5" t="e">
        <f t="shared" si="4"/>
        <v>#VALUE!</v>
      </c>
      <c r="AN41" s="5">
        <f t="shared" si="5"/>
        <v>2</v>
      </c>
      <c r="AO41" s="5">
        <f t="shared" si="6"/>
        <v>2</v>
      </c>
      <c r="AP41" t="e">
        <f t="shared" si="7"/>
        <v>#VALUE!</v>
      </c>
      <c r="AQ41" s="1">
        <f t="shared" si="3"/>
        <v>4</v>
      </c>
    </row>
    <row r="42" spans="1:43">
      <c r="B42" s="148"/>
      <c r="D42" s="64"/>
      <c r="E42" s="145"/>
      <c r="F42" s="157"/>
      <c r="G42" s="7">
        <f>'Intitulés Q'!E42</f>
        <v>38</v>
      </c>
      <c r="H42" s="15"/>
      <c r="I42" s="15"/>
      <c r="J42" s="15"/>
      <c r="K42" s="15"/>
      <c r="L42" s="15"/>
      <c r="M42" s="15"/>
      <c r="N42" s="24" t="s">
        <v>64</v>
      </c>
      <c r="O42" s="24">
        <v>1</v>
      </c>
      <c r="P42" s="24" t="s">
        <v>64</v>
      </c>
      <c r="Q42" s="16"/>
      <c r="R42" s="15"/>
      <c r="S42" s="15"/>
      <c r="T42" s="15"/>
      <c r="U42" s="15"/>
      <c r="V42" s="15"/>
      <c r="W42" s="15"/>
      <c r="X42" s="15"/>
      <c r="Y42" s="15"/>
      <c r="Z42" s="58"/>
      <c r="AA42" s="59"/>
      <c r="AB42" s="59"/>
      <c r="AC42" s="59"/>
      <c r="AD42" s="59"/>
      <c r="AE42" s="59"/>
      <c r="AF42" s="59"/>
      <c r="AG42" s="59"/>
      <c r="AH42" s="59"/>
      <c r="AI42" s="1" t="str">
        <f>'Intitulés Q'!F42</f>
        <v>Nous savons nous adapter aux différentes typologies de familles</v>
      </c>
      <c r="AJ42" s="66" t="str">
        <f>IF('Saisies R'!C42="X",$AJ$4,IF('Saisies R'!D42="X",$AJ$3,IF('Saisies R'!E42="X",$AJ$2,IF('Saisies R'!F42="X",$AJ$1,""))))</f>
        <v/>
      </c>
      <c r="AK42" s="1">
        <v>1</v>
      </c>
      <c r="AL42" s="5">
        <v>1</v>
      </c>
      <c r="AM42" s="5" t="e">
        <f t="shared" si="4"/>
        <v>#VALUE!</v>
      </c>
      <c r="AN42" s="5">
        <f t="shared" si="5"/>
        <v>2</v>
      </c>
      <c r="AO42" s="5">
        <f t="shared" si="6"/>
        <v>2</v>
      </c>
      <c r="AP42" t="e">
        <f t="shared" si="7"/>
        <v>#VALUE!</v>
      </c>
      <c r="AQ42" s="1">
        <f t="shared" si="3"/>
        <v>4</v>
      </c>
    </row>
    <row r="43" spans="1:43">
      <c r="B43" s="148"/>
      <c r="D43" s="64"/>
      <c r="E43" s="145"/>
      <c r="F43" s="157"/>
      <c r="G43" s="7">
        <f>'Intitulés Q'!E43</f>
        <v>39</v>
      </c>
      <c r="H43" s="15"/>
      <c r="I43" s="15"/>
      <c r="J43" s="15"/>
      <c r="K43" s="15"/>
      <c r="L43" s="15"/>
      <c r="M43" s="15"/>
      <c r="N43" s="24" t="s">
        <v>64</v>
      </c>
      <c r="O43" s="24">
        <v>1</v>
      </c>
      <c r="P43" s="24" t="s">
        <v>64</v>
      </c>
      <c r="Q43" s="16"/>
      <c r="R43" s="15"/>
      <c r="S43" s="15"/>
      <c r="T43" s="15"/>
      <c r="U43" s="15"/>
      <c r="V43" s="15"/>
      <c r="W43" s="15"/>
      <c r="X43" s="15"/>
      <c r="Y43" s="15"/>
      <c r="Z43" s="58"/>
      <c r="AA43" s="59"/>
      <c r="AB43" s="59"/>
      <c r="AC43" s="59"/>
      <c r="AD43" s="59"/>
      <c r="AE43" s="59"/>
      <c r="AF43" s="59"/>
      <c r="AG43" s="59"/>
      <c r="AH43" s="59"/>
      <c r="AI43" s="1" t="str">
        <f>'Intitulés Q'!F43</f>
        <v>L'image de notre école est détériorée</v>
      </c>
      <c r="AJ43" s="66" t="str">
        <f>IF('Saisies R'!C43="X",$AJ$4,IF('Saisies R'!D43="X",$AJ$3,IF('Saisies R'!E43="X",$AJ$2,IF('Saisies R'!F43="X",$AJ$1,""))))</f>
        <v/>
      </c>
      <c r="AK43" s="1">
        <v>-1</v>
      </c>
      <c r="AL43" s="5">
        <v>1</v>
      </c>
      <c r="AM43" s="5" t="e">
        <f t="shared" si="4"/>
        <v>#VALUE!</v>
      </c>
      <c r="AN43" s="5">
        <f t="shared" si="5"/>
        <v>2</v>
      </c>
      <c r="AO43" s="5">
        <f t="shared" si="6"/>
        <v>2</v>
      </c>
      <c r="AP43" t="e">
        <f t="shared" si="7"/>
        <v>#VALUE!</v>
      </c>
      <c r="AQ43" s="1">
        <f t="shared" si="3"/>
        <v>4</v>
      </c>
    </row>
    <row r="44" spans="1:43">
      <c r="B44" s="148"/>
      <c r="D44" s="64"/>
      <c r="E44" s="145"/>
      <c r="F44" s="157" t="s">
        <v>106</v>
      </c>
      <c r="G44" s="7">
        <f>'Intitulés Q'!E44</f>
        <v>40</v>
      </c>
      <c r="H44" s="15"/>
      <c r="I44" s="15"/>
      <c r="J44" s="15"/>
      <c r="K44" s="15"/>
      <c r="L44" s="15"/>
      <c r="M44" s="15"/>
      <c r="N44" s="24" t="s">
        <v>64</v>
      </c>
      <c r="O44" s="24" t="s">
        <v>64</v>
      </c>
      <c r="P44" s="24">
        <v>1</v>
      </c>
      <c r="Q44" s="16"/>
      <c r="R44" s="15"/>
      <c r="S44" s="15"/>
      <c r="T44" s="15"/>
      <c r="U44" s="15"/>
      <c r="V44" s="15"/>
      <c r="W44" s="15"/>
      <c r="X44" s="15"/>
      <c r="Y44" s="15"/>
      <c r="Z44" s="58"/>
      <c r="AA44" s="59"/>
      <c r="AB44" s="59"/>
      <c r="AC44" s="59"/>
      <c r="AD44" s="59"/>
      <c r="AE44" s="59"/>
      <c r="AF44" s="59"/>
      <c r="AG44" s="59"/>
      <c r="AH44" s="59"/>
      <c r="AI44" s="1" t="str">
        <f>'Intitulés Q'!F44</f>
        <v>Les familles identifient facilement notre valeur ajoutée</v>
      </c>
      <c r="AJ44" s="66" t="str">
        <f>IF('Saisies R'!C44="X",$AJ$4,IF('Saisies R'!D44="X",$AJ$3,IF('Saisies R'!E44="X",$AJ$2,IF('Saisies R'!F44="X",$AJ$1,""))))</f>
        <v/>
      </c>
      <c r="AK44" s="1">
        <v>1</v>
      </c>
      <c r="AL44" s="5">
        <v>1</v>
      </c>
      <c r="AM44" s="5" t="e">
        <f t="shared" si="4"/>
        <v>#VALUE!</v>
      </c>
      <c r="AN44" s="5">
        <f t="shared" si="5"/>
        <v>2</v>
      </c>
      <c r="AO44" s="5">
        <f t="shared" si="6"/>
        <v>2</v>
      </c>
      <c r="AP44" t="e">
        <f t="shared" si="7"/>
        <v>#VALUE!</v>
      </c>
      <c r="AQ44" s="1">
        <f t="shared" ref="AQ44:AQ75" si="8">AN44+$AJ$1</f>
        <v>4</v>
      </c>
    </row>
    <row r="45" spans="1:43">
      <c r="B45" s="148"/>
      <c r="C45" s="41"/>
      <c r="D45" s="64"/>
      <c r="E45" s="145"/>
      <c r="F45" s="157"/>
      <c r="G45" s="7">
        <f>'Intitulés Q'!E45</f>
        <v>41</v>
      </c>
      <c r="H45" s="15"/>
      <c r="I45" s="15"/>
      <c r="J45" s="15"/>
      <c r="K45" s="15"/>
      <c r="L45" s="15"/>
      <c r="M45" s="15"/>
      <c r="N45" s="24" t="s">
        <v>64</v>
      </c>
      <c r="O45" s="24" t="s">
        <v>64</v>
      </c>
      <c r="P45" s="24">
        <v>1</v>
      </c>
      <c r="Q45" s="16"/>
      <c r="R45" s="15"/>
      <c r="S45" s="15"/>
      <c r="T45" s="15"/>
      <c r="U45" s="15"/>
      <c r="V45" s="15"/>
      <c r="W45" s="15"/>
      <c r="X45" s="15"/>
      <c r="Y45" s="15"/>
      <c r="Z45" s="58"/>
      <c r="AA45" s="59"/>
      <c r="AB45" s="59"/>
      <c r="AC45" s="59"/>
      <c r="AD45" s="59"/>
      <c r="AE45" s="59"/>
      <c r="AF45" s="59"/>
      <c r="AG45" s="59"/>
      <c r="AH45" s="59"/>
      <c r="AI45" s="1" t="str">
        <f>'Intitulés Q'!F45</f>
        <v>Nos canaux de communication sont inefficaces</v>
      </c>
      <c r="AJ45" s="66" t="str">
        <f>IF('Saisies R'!C45="X",$AJ$4,IF('Saisies R'!D45="X",$AJ$3,IF('Saisies R'!E45="X",$AJ$2,IF('Saisies R'!F45="X",$AJ$1,""))))</f>
        <v/>
      </c>
      <c r="AK45" s="1">
        <v>-1</v>
      </c>
      <c r="AL45" s="5">
        <v>1</v>
      </c>
      <c r="AM45" s="5" t="e">
        <f t="shared" si="4"/>
        <v>#VALUE!</v>
      </c>
      <c r="AN45" s="5">
        <f t="shared" si="5"/>
        <v>2</v>
      </c>
      <c r="AO45" s="5">
        <f t="shared" si="6"/>
        <v>2</v>
      </c>
      <c r="AP45" t="e">
        <f t="shared" si="7"/>
        <v>#VALUE!</v>
      </c>
      <c r="AQ45" s="1">
        <f t="shared" si="8"/>
        <v>4</v>
      </c>
    </row>
    <row r="46" spans="1:43">
      <c r="B46" s="148"/>
      <c r="D46" s="64"/>
      <c r="E46" s="145"/>
      <c r="F46" s="157"/>
      <c r="G46" s="7">
        <f>'Intitulés Q'!E46</f>
        <v>42</v>
      </c>
      <c r="H46" s="15"/>
      <c r="I46" s="15"/>
      <c r="J46" s="15"/>
      <c r="K46" s="15"/>
      <c r="L46" s="15"/>
      <c r="M46" s="15"/>
      <c r="N46" s="24" t="s">
        <v>42</v>
      </c>
      <c r="O46" s="24" t="s">
        <v>64</v>
      </c>
      <c r="P46" s="24">
        <v>1</v>
      </c>
      <c r="Q46" s="16"/>
      <c r="R46" s="15"/>
      <c r="S46" s="15"/>
      <c r="T46" s="15"/>
      <c r="U46" s="15"/>
      <c r="V46" s="15"/>
      <c r="W46" s="15"/>
      <c r="X46" s="15"/>
      <c r="Y46" s="15"/>
      <c r="Z46" s="58"/>
      <c r="AA46" s="59"/>
      <c r="AB46" s="59"/>
      <c r="AC46" s="59"/>
      <c r="AD46" s="59"/>
      <c r="AE46" s="59"/>
      <c r="AF46" s="59"/>
      <c r="AG46" s="59"/>
      <c r="AH46" s="59"/>
      <c r="AI46" s="1" t="str">
        <f>'Intitulés Q'!F46</f>
        <v>Notre communication est mal adaptée aux familles</v>
      </c>
      <c r="AJ46" s="66" t="str">
        <f>IF('Saisies R'!C46="X",$AJ$4,IF('Saisies R'!D46="X",$AJ$3,IF('Saisies R'!E46="X",$AJ$2,IF('Saisies R'!F46="X",$AJ$1,""))))</f>
        <v/>
      </c>
      <c r="AK46" s="1">
        <v>-1</v>
      </c>
      <c r="AL46" s="5">
        <v>1</v>
      </c>
      <c r="AM46" s="5" t="e">
        <f t="shared" si="4"/>
        <v>#VALUE!</v>
      </c>
      <c r="AN46" s="5">
        <f t="shared" si="5"/>
        <v>2</v>
      </c>
      <c r="AO46" s="5">
        <f t="shared" si="6"/>
        <v>2</v>
      </c>
      <c r="AP46" t="e">
        <f t="shared" si="7"/>
        <v>#VALUE!</v>
      </c>
      <c r="AQ46" s="1">
        <f t="shared" si="8"/>
        <v>4</v>
      </c>
    </row>
    <row r="47" spans="1:43">
      <c r="A47" s="18"/>
      <c r="B47" s="148"/>
      <c r="C47" s="43" t="e">
        <f>(SUMIF($N$5:$N$97,1,$AM$5:$AM$97)+SUMIF($O$5:$O$97,1,$AM$5:$AM$97)+SUMIF($P$5:$P$97,1,$AM$5:$AM$97))/(SUMIF($N$5:$N$97,1,$AN$5:$AN$97)+SUMIF($O$5:$O$97,1,$AN$5:$AN$97)+SUMIF($P$5:$P$97,1,$AN$5:$AN$97))</f>
        <v>#VALUE!</v>
      </c>
      <c r="D47" s="63"/>
      <c r="E47" s="145"/>
      <c r="F47" s="157"/>
      <c r="G47" s="7">
        <f>'Intitulés Q'!E47</f>
        <v>43</v>
      </c>
      <c r="H47" s="15"/>
      <c r="I47" s="15"/>
      <c r="J47" s="15"/>
      <c r="K47" s="15"/>
      <c r="L47" s="15"/>
      <c r="M47" s="15"/>
      <c r="N47" s="24" t="s">
        <v>64</v>
      </c>
      <c r="O47" s="24" t="s">
        <v>64</v>
      </c>
      <c r="P47" s="24">
        <v>1</v>
      </c>
      <c r="Q47" s="16"/>
      <c r="R47" s="15"/>
      <c r="S47" s="15"/>
      <c r="T47" s="15"/>
      <c r="U47" s="15"/>
      <c r="V47" s="15"/>
      <c r="W47" s="15"/>
      <c r="X47" s="15"/>
      <c r="Y47" s="15"/>
      <c r="Z47" s="58"/>
      <c r="AA47" s="59"/>
      <c r="AB47" s="59"/>
      <c r="AC47" s="59"/>
      <c r="AD47" s="59"/>
      <c r="AE47" s="59"/>
      <c r="AF47" s="59"/>
      <c r="AG47" s="59"/>
      <c r="AH47" s="59"/>
      <c r="AI47" s="1" t="str">
        <f>'Intitulés Q'!F47</f>
        <v>Nos moyens de communication sont diversifés et performants</v>
      </c>
      <c r="AJ47" s="66" t="str">
        <f>IF('Saisies R'!C47="X",$AJ$4,IF('Saisies R'!D47="X",$AJ$3,IF('Saisies R'!E47="X",$AJ$2,IF('Saisies R'!F47="X",$AJ$1,""))))</f>
        <v/>
      </c>
      <c r="AK47" s="1">
        <v>1</v>
      </c>
      <c r="AL47" s="5">
        <v>1</v>
      </c>
      <c r="AM47" s="5" t="e">
        <f t="shared" si="4"/>
        <v>#VALUE!</v>
      </c>
      <c r="AN47" s="5">
        <f t="shared" si="5"/>
        <v>2</v>
      </c>
      <c r="AO47" s="5">
        <f t="shared" si="6"/>
        <v>2</v>
      </c>
      <c r="AP47" t="e">
        <f t="shared" si="7"/>
        <v>#VALUE!</v>
      </c>
      <c r="AQ47" s="1">
        <f t="shared" si="8"/>
        <v>4</v>
      </c>
    </row>
    <row r="48" spans="1:43" s="8" customFormat="1">
      <c r="B48" s="148" t="s">
        <v>95</v>
      </c>
      <c r="C48" s="42" t="e">
        <f>SUMIF($Q$48:$Q$68,1,$AP$48:$AP$68)/SUMIF($Q$48:$Q$68,1,$AQ$48:$AQ$68)</f>
        <v>#VALUE!</v>
      </c>
      <c r="D48" s="42" t="e">
        <f>(SUMIF($Q$5:$Q$47,1,$AP$5:$AP$47)+SUMIF($Q$69:$Q$97,1,$AP$69:$AP$97))/(SUMIF($Q$5:$Q$47,1,$AQ$5:$AQ$47)+SUMIF($Q$69:$Q$97,1,$AQ$69:$AQ$97))</f>
        <v>#VALUE!</v>
      </c>
      <c r="E48" s="151" t="s">
        <v>99</v>
      </c>
      <c r="F48" s="143" t="s">
        <v>23</v>
      </c>
      <c r="G48" s="7">
        <f>'Intitulés Q'!E48</f>
        <v>44</v>
      </c>
      <c r="H48" s="26">
        <v>1</v>
      </c>
      <c r="I48" s="27"/>
      <c r="J48" s="27"/>
      <c r="K48" s="27"/>
      <c r="L48" s="27"/>
      <c r="M48" s="27"/>
      <c r="N48" s="27"/>
      <c r="O48" s="27"/>
      <c r="P48" s="27"/>
      <c r="Q48" s="28">
        <v>1</v>
      </c>
      <c r="R48" s="27"/>
      <c r="S48" s="27"/>
      <c r="T48" s="27"/>
      <c r="U48" s="27"/>
      <c r="V48" s="27"/>
      <c r="W48" s="27"/>
      <c r="X48" s="27"/>
      <c r="Y48" s="27"/>
      <c r="Z48" s="60"/>
      <c r="AA48" s="61"/>
      <c r="AB48" s="61"/>
      <c r="AC48" s="61"/>
      <c r="AD48" s="61"/>
      <c r="AE48" s="61"/>
      <c r="AF48" s="61"/>
      <c r="AG48" s="61"/>
      <c r="AH48" s="61"/>
      <c r="AI48" s="1" t="str">
        <f>'Intitulés Q'!F48</f>
        <v>L'école publique propose une meilleure offre de services à moindre prix</v>
      </c>
      <c r="AJ48" s="66" t="str">
        <f>IF('Saisies R'!C48="X",$AJ$4,IF('Saisies R'!D48="X",$AJ$3,IF('Saisies R'!E48="X",$AJ$2,IF('Saisies R'!F48="X",$AJ$1,""))))</f>
        <v/>
      </c>
      <c r="AK48" s="8">
        <v>-1</v>
      </c>
      <c r="AL48" s="9">
        <v>1</v>
      </c>
      <c r="AM48" s="5" t="e">
        <f>AJ48*AK48*AL48</f>
        <v>#VALUE!</v>
      </c>
      <c r="AN48" s="5">
        <f t="shared" si="5"/>
        <v>2</v>
      </c>
      <c r="AO48" s="5">
        <f>$AJ$4*AL48</f>
        <v>-2</v>
      </c>
      <c r="AP48" t="e">
        <f>-AM48+2</f>
        <v>#VALUE!</v>
      </c>
      <c r="AQ48" s="1">
        <f t="shared" si="8"/>
        <v>4</v>
      </c>
    </row>
    <row r="49" spans="2:43">
      <c r="B49" s="148"/>
      <c r="C49" s="42" t="e">
        <f>IF(C48&gt;D48,-(C48-D48),0)</f>
        <v>#VALUE!</v>
      </c>
      <c r="E49" s="151"/>
      <c r="F49" s="143"/>
      <c r="G49" s="7">
        <f>'Intitulés Q'!E49</f>
        <v>45</v>
      </c>
      <c r="H49" s="17">
        <v>1</v>
      </c>
      <c r="I49" s="15"/>
      <c r="J49" s="15"/>
      <c r="K49" s="15"/>
      <c r="L49" s="15"/>
      <c r="M49" s="15"/>
      <c r="N49" s="15"/>
      <c r="O49" s="15"/>
      <c r="P49" s="15"/>
      <c r="Q49" s="22">
        <v>1</v>
      </c>
      <c r="R49" s="15"/>
      <c r="S49" s="15"/>
      <c r="T49" s="15"/>
      <c r="U49" s="15"/>
      <c r="V49" s="15"/>
      <c r="W49" s="15"/>
      <c r="X49" s="15"/>
      <c r="Y49" s="15"/>
      <c r="Z49" s="58"/>
      <c r="AA49" s="59"/>
      <c r="AB49" s="59"/>
      <c r="AC49" s="59"/>
      <c r="AD49" s="59"/>
      <c r="AE49" s="59"/>
      <c r="AF49" s="59"/>
      <c r="AG49" s="59"/>
      <c r="AH49" s="59"/>
      <c r="AI49" s="1" t="str">
        <f>'Intitulés Q'!F49</f>
        <v>Ce que nous proposons, d'autres le font aussi (reste du privé, hors contrat, public)</v>
      </c>
      <c r="AJ49" s="66" t="str">
        <f>IF('Saisies R'!C49="X",$AJ$4,IF('Saisies R'!D49="X",$AJ$3,IF('Saisies R'!E49="X",$AJ$2,IF('Saisies R'!F49="X",$AJ$1,""))))</f>
        <v/>
      </c>
      <c r="AK49" s="8">
        <v>-1</v>
      </c>
      <c r="AL49" s="5">
        <v>1</v>
      </c>
      <c r="AM49" s="5" t="e">
        <f t="shared" si="4"/>
        <v>#VALUE!</v>
      </c>
      <c r="AN49" s="5">
        <f t="shared" si="5"/>
        <v>2</v>
      </c>
      <c r="AO49" s="5">
        <f t="shared" ref="AO49:AO68" si="9">$AJ$4*AL49</f>
        <v>-2</v>
      </c>
      <c r="AP49" t="e">
        <f t="shared" ref="AP49:AP68" si="10">-AM49+2</f>
        <v>#VALUE!</v>
      </c>
      <c r="AQ49" s="1">
        <f t="shared" si="8"/>
        <v>4</v>
      </c>
    </row>
    <row r="50" spans="2:43" ht="15" customHeight="1">
      <c r="B50" s="148"/>
      <c r="E50" s="150" t="s">
        <v>24</v>
      </c>
      <c r="F50" s="143" t="s">
        <v>29</v>
      </c>
      <c r="G50" s="7">
        <f>'Intitulés Q'!E50</f>
        <v>46</v>
      </c>
      <c r="H50" s="18"/>
      <c r="I50" s="19">
        <v>1</v>
      </c>
      <c r="J50" s="19" t="s">
        <v>64</v>
      </c>
      <c r="K50" s="15"/>
      <c r="L50" s="15"/>
      <c r="M50" s="15"/>
      <c r="N50" s="15"/>
      <c r="O50" s="15"/>
      <c r="P50" s="15"/>
      <c r="Q50" s="16"/>
      <c r="R50" s="20">
        <v>1</v>
      </c>
      <c r="S50" s="20" t="s">
        <v>64</v>
      </c>
      <c r="T50" s="15"/>
      <c r="U50" s="15"/>
      <c r="V50" s="15"/>
      <c r="W50" s="15"/>
      <c r="X50" s="15"/>
      <c r="Y50" s="15"/>
      <c r="Z50" s="58"/>
      <c r="AA50" s="59"/>
      <c r="AB50" s="59"/>
      <c r="AC50" s="59"/>
      <c r="AD50" s="59"/>
      <c r="AE50" s="59"/>
      <c r="AF50" s="59"/>
      <c r="AG50" s="59"/>
      <c r="AH50" s="59"/>
      <c r="AI50" s="1" t="str">
        <f>'Intitulés Q'!F50</f>
        <v>Notre équilibre financier est menacé (attractivité de l'école publique, détérioration pouvoir d'achat, baisse des subventions)</v>
      </c>
      <c r="AJ50" s="66" t="str">
        <f>IF('Saisies R'!C50="X",$AJ$4,IF('Saisies R'!D50="X",$AJ$3,IF('Saisies R'!E50="X",$AJ$2,IF('Saisies R'!F50="X",$AJ$1,""))))</f>
        <v/>
      </c>
      <c r="AK50" s="8">
        <v>-1</v>
      </c>
      <c r="AL50" s="5">
        <v>1</v>
      </c>
      <c r="AM50" s="5" t="e">
        <f t="shared" si="4"/>
        <v>#VALUE!</v>
      </c>
      <c r="AN50" s="5">
        <f t="shared" si="5"/>
        <v>2</v>
      </c>
      <c r="AO50" s="5">
        <f t="shared" si="9"/>
        <v>-2</v>
      </c>
      <c r="AP50" t="e">
        <f t="shared" si="10"/>
        <v>#VALUE!</v>
      </c>
      <c r="AQ50" s="1">
        <f t="shared" si="8"/>
        <v>4</v>
      </c>
    </row>
    <row r="51" spans="2:43">
      <c r="B51" s="148"/>
      <c r="E51" s="150"/>
      <c r="F51" s="143"/>
      <c r="G51" s="7">
        <f>'Intitulés Q'!E51</f>
        <v>47</v>
      </c>
      <c r="H51" s="18"/>
      <c r="I51" s="19">
        <v>1</v>
      </c>
      <c r="J51" s="19" t="s">
        <v>64</v>
      </c>
      <c r="K51" s="15"/>
      <c r="L51" s="15"/>
      <c r="M51" s="15"/>
      <c r="N51" s="15"/>
      <c r="O51" s="15"/>
      <c r="P51" s="15"/>
      <c r="Q51" s="16"/>
      <c r="R51" s="20">
        <v>1</v>
      </c>
      <c r="S51" s="20" t="s">
        <v>64</v>
      </c>
      <c r="T51" s="15"/>
      <c r="U51" s="15"/>
      <c r="V51" s="15"/>
      <c r="W51" s="15"/>
      <c r="X51" s="15"/>
      <c r="Y51" s="15"/>
      <c r="Z51" s="58"/>
      <c r="AA51" s="59"/>
      <c r="AB51" s="59"/>
      <c r="AC51" s="59"/>
      <c r="AD51" s="59"/>
      <c r="AE51" s="59"/>
      <c r="AF51" s="59"/>
      <c r="AG51" s="59"/>
      <c r="AH51" s="59"/>
      <c r="AI51" s="1" t="str">
        <f>'Intitulés Q'!F51</f>
        <v xml:space="preserve">Nous sommes trop dépendants d'un ou plusieurs flux financiers </v>
      </c>
      <c r="AJ51" s="66" t="str">
        <f>IF('Saisies R'!C51="X",$AJ$4,IF('Saisies R'!D51="X",$AJ$3,IF('Saisies R'!E51="X",$AJ$2,IF('Saisies R'!F51="X",$AJ$1,""))))</f>
        <v/>
      </c>
      <c r="AK51" s="8">
        <v>-1</v>
      </c>
      <c r="AL51" s="5">
        <v>1</v>
      </c>
      <c r="AM51" s="5" t="e">
        <f t="shared" si="4"/>
        <v>#VALUE!</v>
      </c>
      <c r="AN51" s="5">
        <f t="shared" si="5"/>
        <v>2</v>
      </c>
      <c r="AO51" s="5">
        <f t="shared" si="9"/>
        <v>-2</v>
      </c>
      <c r="AP51" t="e">
        <f t="shared" si="10"/>
        <v>#VALUE!</v>
      </c>
      <c r="AQ51" s="1">
        <f t="shared" si="8"/>
        <v>4</v>
      </c>
    </row>
    <row r="52" spans="2:43">
      <c r="B52" s="148"/>
      <c r="E52" s="150"/>
      <c r="F52" s="143"/>
      <c r="G52" s="7">
        <f>'Intitulés Q'!E52</f>
        <v>48</v>
      </c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20">
        <v>1</v>
      </c>
      <c r="S52" s="20" t="s">
        <v>64</v>
      </c>
      <c r="T52" s="15"/>
      <c r="U52" s="15"/>
      <c r="V52" s="15"/>
      <c r="W52" s="15"/>
      <c r="X52" s="15"/>
      <c r="Y52" s="15"/>
      <c r="Z52" s="58"/>
      <c r="AA52" s="59"/>
      <c r="AB52" s="59"/>
      <c r="AC52" s="59"/>
      <c r="AD52" s="59"/>
      <c r="AE52" s="59"/>
      <c r="AF52" s="59"/>
      <c r="AG52" s="59"/>
      <c r="AH52" s="59"/>
      <c r="AI52" s="1" t="str">
        <f>'Intitulés Q'!F52</f>
        <v>Nous avons des flux de revenus appelés à disparaître</v>
      </c>
      <c r="AJ52" s="66" t="str">
        <f>IF('Saisies R'!C52="X",$AJ$4,IF('Saisies R'!D52="X",$AJ$3,IF('Saisies R'!E52="X",$AJ$2,IF('Saisies R'!F52="X",$AJ$1,""))))</f>
        <v/>
      </c>
      <c r="AK52" s="8">
        <v>-1</v>
      </c>
      <c r="AL52" s="5">
        <v>1</v>
      </c>
      <c r="AM52" s="5" t="e">
        <f t="shared" si="4"/>
        <v>#VALUE!</v>
      </c>
      <c r="AN52" s="5">
        <f t="shared" si="5"/>
        <v>2</v>
      </c>
      <c r="AO52" s="5">
        <f t="shared" si="9"/>
        <v>-2</v>
      </c>
      <c r="AP52" t="e">
        <f t="shared" si="10"/>
        <v>#VALUE!</v>
      </c>
      <c r="AQ52" s="1">
        <f t="shared" si="8"/>
        <v>4</v>
      </c>
    </row>
    <row r="53" spans="2:43">
      <c r="B53" s="148"/>
      <c r="C53" s="42" t="e">
        <f>(SUMIF($R$48:$R$68,1,$AP$48:$AP$68)+SUMIF($S$48:$S$68,1,$AP$48:$AP$68))/(SUMIF($R$48:$R$68,1,$AQ$48:$AQ$68)+SUMIF($S$48:$S$68,1,$AQ$48:$AQ$68))</f>
        <v>#VALUE!</v>
      </c>
      <c r="D53" s="42" t="e">
        <f>(SUMIF($R$5:$R$47,1,$AP$5:$AP$47)+SUMIF($R$69:$R$97,1,$AP$69:$AP$97)+SUMIF($S$5:$S$47,1,$AP$5:$AP$47)+SUMIF($S$69:$S$97,1,$AP$69:$AP$97))/(SUMIF($R$5:$R$47,1,$AQ$5:$AQ$47)+SUMIF($R$69:$R$97,1,$AQ$69:$AQ$97)+SUMIF($S$5:$S$47,1,$AQ$5:$AQ$47)+SUMIF($S$69:$S$97,1,$AQ$69:$AQ$97))</f>
        <v>#VALUE!</v>
      </c>
      <c r="E53" s="150"/>
      <c r="F53" s="143" t="s">
        <v>30</v>
      </c>
      <c r="G53" s="7">
        <f>'Intitulés Q'!E53</f>
        <v>49</v>
      </c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20" t="s">
        <v>64</v>
      </c>
      <c r="S53" s="20">
        <v>1</v>
      </c>
      <c r="T53" s="15"/>
      <c r="U53" s="15"/>
      <c r="V53" s="15"/>
      <c r="W53" s="15"/>
      <c r="X53" s="15"/>
      <c r="Y53" s="15"/>
      <c r="Z53" s="58"/>
      <c r="AA53" s="59"/>
      <c r="AB53" s="59"/>
      <c r="AC53" s="59"/>
      <c r="AD53" s="59"/>
      <c r="AE53" s="59"/>
      <c r="AF53" s="59"/>
      <c r="AG53" s="59"/>
      <c r="AH53" s="59"/>
      <c r="AI53" s="1" t="str">
        <f>'Intitulés Q'!F53</f>
        <v>Certains coûts risquent de devenir imprévisibles</v>
      </c>
      <c r="AJ53" s="66" t="str">
        <f>IF('Saisies R'!C53="X",$AJ$4,IF('Saisies R'!D53="X",$AJ$3,IF('Saisies R'!E53="X",$AJ$2,IF('Saisies R'!F53="X",$AJ$1,""))))</f>
        <v/>
      </c>
      <c r="AK53" s="8">
        <v>-1</v>
      </c>
      <c r="AL53" s="5">
        <v>1</v>
      </c>
      <c r="AM53" s="5" t="e">
        <f t="shared" si="4"/>
        <v>#VALUE!</v>
      </c>
      <c r="AN53" s="5">
        <f t="shared" si="5"/>
        <v>2</v>
      </c>
      <c r="AO53" s="5">
        <f t="shared" si="9"/>
        <v>-2</v>
      </c>
      <c r="AP53" t="e">
        <f t="shared" si="10"/>
        <v>#VALUE!</v>
      </c>
      <c r="AQ53" s="1">
        <f t="shared" si="8"/>
        <v>4</v>
      </c>
    </row>
    <row r="54" spans="2:43">
      <c r="B54" s="148"/>
      <c r="C54" s="42" t="e">
        <f>IF(C53&gt;D53,-(C53-D53),0)</f>
        <v>#VALUE!</v>
      </c>
      <c r="E54" s="150"/>
      <c r="F54" s="143"/>
      <c r="G54" s="7">
        <f>'Intitulés Q'!E54</f>
        <v>50</v>
      </c>
      <c r="H54" s="15"/>
      <c r="I54" s="15"/>
      <c r="J54" s="15"/>
      <c r="K54" s="15"/>
      <c r="L54" s="15"/>
      <c r="M54" s="15"/>
      <c r="N54" s="15"/>
      <c r="O54" s="15"/>
      <c r="P54" s="15"/>
      <c r="Q54" s="16"/>
      <c r="R54" s="20" t="s">
        <v>64</v>
      </c>
      <c r="S54" s="20">
        <v>1</v>
      </c>
      <c r="T54" s="15"/>
      <c r="U54" s="15"/>
      <c r="V54" s="15"/>
      <c r="W54" s="15"/>
      <c r="X54" s="15"/>
      <c r="Y54" s="15"/>
      <c r="Z54" s="58"/>
      <c r="AA54" s="59"/>
      <c r="AB54" s="59"/>
      <c r="AC54" s="59"/>
      <c r="AD54" s="59"/>
      <c r="AE54" s="59"/>
      <c r="AF54" s="59"/>
      <c r="AG54" s="59"/>
      <c r="AH54" s="59"/>
      <c r="AI54" s="1" t="str">
        <f>'Intitulés Q'!F54</f>
        <v>Certains coûts menacent d'augmenter plus rapidement que les revenus correspondants</v>
      </c>
      <c r="AJ54" s="66" t="str">
        <f>IF('Saisies R'!C54="X",$AJ$4,IF('Saisies R'!D54="X",$AJ$3,IF('Saisies R'!E54="X",$AJ$2,IF('Saisies R'!F54="X",$AJ$1,""))))</f>
        <v/>
      </c>
      <c r="AK54" s="8">
        <v>-1</v>
      </c>
      <c r="AL54" s="5">
        <v>1</v>
      </c>
      <c r="AM54" s="5" t="e">
        <f t="shared" si="4"/>
        <v>#VALUE!</v>
      </c>
      <c r="AN54" s="5">
        <f t="shared" si="5"/>
        <v>2</v>
      </c>
      <c r="AO54" s="5">
        <f t="shared" si="9"/>
        <v>-2</v>
      </c>
      <c r="AP54" t="e">
        <f t="shared" si="10"/>
        <v>#VALUE!</v>
      </c>
      <c r="AQ54" s="1">
        <f t="shared" si="8"/>
        <v>4</v>
      </c>
    </row>
    <row r="55" spans="2:43" ht="15" customHeight="1">
      <c r="B55" s="148"/>
      <c r="E55" s="144" t="s">
        <v>32</v>
      </c>
      <c r="F55" s="143" t="s">
        <v>27</v>
      </c>
      <c r="G55" s="7">
        <f>'Intitulés Q'!E55</f>
        <v>51</v>
      </c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23">
        <v>1</v>
      </c>
      <c r="U55" s="23" t="s">
        <v>64</v>
      </c>
      <c r="V55" s="23" t="s">
        <v>64</v>
      </c>
      <c r="W55" s="15"/>
      <c r="X55" s="15"/>
      <c r="Y55" s="15"/>
      <c r="Z55" s="58"/>
      <c r="AA55" s="59"/>
      <c r="AB55" s="59"/>
      <c r="AC55" s="59"/>
      <c r="AD55" s="59"/>
      <c r="AE55" s="59"/>
      <c r="AF55" s="59"/>
      <c r="AG55" s="59"/>
      <c r="AH55" s="59"/>
      <c r="AI55" s="1" t="str">
        <f>'Intitulés Q'!F55</f>
        <v>Nous allons être confrontés à des baisses/⁠réductions de certaines ressources clés* (financières, matérielles, techniques)</v>
      </c>
      <c r="AJ55" s="66" t="str">
        <f>IF('Saisies R'!C55="X",$AJ$4,IF('Saisies R'!D55="X",$AJ$3,IF('Saisies R'!E55="X",$AJ$2,IF('Saisies R'!F55="X",$AJ$1,""))))</f>
        <v/>
      </c>
      <c r="AK55" s="8">
        <v>-1</v>
      </c>
      <c r="AL55" s="5">
        <v>1</v>
      </c>
      <c r="AM55" s="5" t="e">
        <f t="shared" si="4"/>
        <v>#VALUE!</v>
      </c>
      <c r="AN55" s="5">
        <f t="shared" si="5"/>
        <v>2</v>
      </c>
      <c r="AO55" s="5">
        <f t="shared" si="9"/>
        <v>-2</v>
      </c>
      <c r="AP55" t="e">
        <f t="shared" si="10"/>
        <v>#VALUE!</v>
      </c>
      <c r="AQ55" s="1">
        <f t="shared" si="8"/>
        <v>4</v>
      </c>
    </row>
    <row r="56" spans="2:43">
      <c r="B56" s="148"/>
      <c r="E56" s="144"/>
      <c r="F56" s="143"/>
      <c r="G56" s="7">
        <f>'Intitulés Q'!E56</f>
        <v>52</v>
      </c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15"/>
      <c r="S56" s="15"/>
      <c r="T56" s="23">
        <v>1</v>
      </c>
      <c r="U56" s="23" t="s">
        <v>64</v>
      </c>
      <c r="V56" s="23" t="s">
        <v>64</v>
      </c>
      <c r="W56" s="15"/>
      <c r="X56" s="15"/>
      <c r="Y56" s="15"/>
      <c r="Z56" s="58"/>
      <c r="AA56" s="59"/>
      <c r="AB56" s="59"/>
      <c r="AC56" s="59"/>
      <c r="AD56" s="59"/>
      <c r="AE56" s="59"/>
      <c r="AF56" s="59"/>
      <c r="AG56" s="59"/>
      <c r="AH56" s="59"/>
      <c r="AI56" s="1" t="str">
        <f>'Intitulés Q'!F56</f>
        <v>La qualité de nos ressources humaines est menacée (enseignants, encadrement)</v>
      </c>
      <c r="AJ56" s="66" t="str">
        <f>IF('Saisies R'!C56="X",$AJ$4,IF('Saisies R'!D56="X",$AJ$3,IF('Saisies R'!E56="X",$AJ$2,IF('Saisies R'!F56="X",$AJ$1,""))))</f>
        <v/>
      </c>
      <c r="AK56" s="8">
        <v>-1</v>
      </c>
      <c r="AL56" s="5">
        <v>1</v>
      </c>
      <c r="AM56" s="5" t="e">
        <f t="shared" si="4"/>
        <v>#VALUE!</v>
      </c>
      <c r="AN56" s="5">
        <f t="shared" si="5"/>
        <v>2</v>
      </c>
      <c r="AO56" s="5">
        <f t="shared" si="9"/>
        <v>-2</v>
      </c>
      <c r="AP56" t="e">
        <f t="shared" si="10"/>
        <v>#VALUE!</v>
      </c>
      <c r="AQ56" s="1">
        <f t="shared" si="8"/>
        <v>4</v>
      </c>
    </row>
    <row r="57" spans="2:43">
      <c r="B57" s="148"/>
      <c r="E57" s="144"/>
      <c r="F57" s="143" t="s">
        <v>26</v>
      </c>
      <c r="G57" s="7">
        <f>'Intitulés Q'!E57</f>
        <v>53</v>
      </c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23" t="s">
        <v>64</v>
      </c>
      <c r="U57" s="23">
        <v>1</v>
      </c>
      <c r="V57" s="23" t="s">
        <v>64</v>
      </c>
      <c r="W57" s="15"/>
      <c r="X57" s="15"/>
      <c r="Y57" s="15"/>
      <c r="Z57" s="58"/>
      <c r="AA57" s="59"/>
      <c r="AB57" s="59"/>
      <c r="AC57" s="59"/>
      <c r="AD57" s="59"/>
      <c r="AE57" s="59"/>
      <c r="AF57" s="59"/>
      <c r="AG57" s="59"/>
      <c r="AH57" s="59"/>
      <c r="AI57" s="1" t="str">
        <f>'Intitulés Q'!F57</f>
        <v>L'évolution de l'environnement peut modifier nos activités clés*</v>
      </c>
      <c r="AJ57" s="66" t="str">
        <f>IF('Saisies R'!C57="X",$AJ$4,IF('Saisies R'!D57="X",$AJ$3,IF('Saisies R'!E57="X",$AJ$2,IF('Saisies R'!F57="X",$AJ$1,""))))</f>
        <v/>
      </c>
      <c r="AK57" s="8">
        <v>-1</v>
      </c>
      <c r="AL57" s="5">
        <v>1</v>
      </c>
      <c r="AM57" s="5" t="e">
        <f t="shared" si="4"/>
        <v>#VALUE!</v>
      </c>
      <c r="AN57" s="5">
        <f t="shared" si="5"/>
        <v>2</v>
      </c>
      <c r="AO57" s="5">
        <f t="shared" si="9"/>
        <v>-2</v>
      </c>
      <c r="AP57" t="e">
        <f t="shared" si="10"/>
        <v>#VALUE!</v>
      </c>
      <c r="AQ57" s="1">
        <f t="shared" si="8"/>
        <v>4</v>
      </c>
    </row>
    <row r="58" spans="2:43">
      <c r="B58" s="148"/>
      <c r="E58" s="144"/>
      <c r="F58" s="143"/>
      <c r="G58" s="7">
        <f>'Intitulés Q'!E58</f>
        <v>54</v>
      </c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5"/>
      <c r="S58" s="15"/>
      <c r="T58" s="23" t="s">
        <v>64</v>
      </c>
      <c r="U58" s="23">
        <v>1</v>
      </c>
      <c r="V58" s="23" t="s">
        <v>64</v>
      </c>
      <c r="W58" s="15"/>
      <c r="X58" s="15"/>
      <c r="Y58" s="15"/>
      <c r="Z58" s="58"/>
      <c r="AA58" s="59"/>
      <c r="AB58" s="59"/>
      <c r="AC58" s="59"/>
      <c r="AD58" s="59"/>
      <c r="AE58" s="59"/>
      <c r="AF58" s="59"/>
      <c r="AG58" s="59"/>
      <c r="AH58" s="59"/>
      <c r="AI58" s="1" t="str">
        <f>'Intitulés Q'!F58</f>
        <v>A terme, la qualité de notre offre est menacée</v>
      </c>
      <c r="AJ58" s="66" t="str">
        <f>IF('Saisies R'!C58="X",$AJ$4,IF('Saisies R'!D58="X",$AJ$3,IF('Saisies R'!E58="X",$AJ$2,IF('Saisies R'!F58="X",$AJ$1,""))))</f>
        <v/>
      </c>
      <c r="AK58" s="8">
        <v>-1</v>
      </c>
      <c r="AL58" s="5">
        <v>1</v>
      </c>
      <c r="AM58" s="5" t="e">
        <f t="shared" si="4"/>
        <v>#VALUE!</v>
      </c>
      <c r="AN58" s="5">
        <f t="shared" si="5"/>
        <v>2</v>
      </c>
      <c r="AO58" s="5">
        <f t="shared" si="9"/>
        <v>-2</v>
      </c>
      <c r="AP58" t="e">
        <f t="shared" si="10"/>
        <v>#VALUE!</v>
      </c>
      <c r="AQ58" s="1">
        <f t="shared" si="8"/>
        <v>4</v>
      </c>
    </row>
    <row r="59" spans="2:43">
      <c r="B59" s="148"/>
      <c r="E59" s="144"/>
      <c r="F59" s="143" t="s">
        <v>25</v>
      </c>
      <c r="G59" s="7">
        <f>'Intitulés Q'!E59</f>
        <v>55</v>
      </c>
      <c r="H59" s="17">
        <v>1</v>
      </c>
      <c r="I59" s="15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23" t="s">
        <v>64</v>
      </c>
      <c r="U59" s="23" t="s">
        <v>64</v>
      </c>
      <c r="V59" s="23">
        <v>1</v>
      </c>
      <c r="W59" s="15"/>
      <c r="X59" s="15"/>
      <c r="Y59" s="15"/>
      <c r="Z59" s="58"/>
      <c r="AA59" s="59"/>
      <c r="AB59" s="59"/>
      <c r="AC59" s="59"/>
      <c r="AD59" s="59"/>
      <c r="AE59" s="59"/>
      <c r="AF59" s="59"/>
      <c r="AG59" s="59"/>
      <c r="AH59" s="59"/>
      <c r="AI59" s="1" t="str">
        <f>'Intitulés Q'!F59</f>
        <v>Nous risquons de perdre des partenaires</v>
      </c>
      <c r="AJ59" s="66" t="str">
        <f>IF('Saisies R'!C59="X",$AJ$4,IF('Saisies R'!D59="X",$AJ$3,IF('Saisies R'!E59="X",$AJ$2,IF('Saisies R'!F59="X",$AJ$1,""))))</f>
        <v/>
      </c>
      <c r="AK59" s="8">
        <v>-1</v>
      </c>
      <c r="AL59" s="5">
        <v>1</v>
      </c>
      <c r="AM59" s="5" t="e">
        <f t="shared" si="4"/>
        <v>#VALUE!</v>
      </c>
      <c r="AN59" s="5">
        <f t="shared" si="5"/>
        <v>2</v>
      </c>
      <c r="AO59" s="5">
        <f t="shared" si="9"/>
        <v>-2</v>
      </c>
      <c r="AP59" t="e">
        <f t="shared" si="10"/>
        <v>#VALUE!</v>
      </c>
      <c r="AQ59" s="1">
        <f t="shared" si="8"/>
        <v>4</v>
      </c>
    </row>
    <row r="60" spans="2:43">
      <c r="B60" s="148"/>
      <c r="C60" s="42" t="e">
        <f>(SUMIF($T$48:$T$68,1,$AP$48:$AP$68)+SUMIF($U$48:$U$68,1,$AP$48:$AP$68)+SUMIF($V$48:$V$68,1,$AP$48:$AP$68))/(SUMIF($T$48:$T$68,1,$AQ$48:$AQ$68)+SUMIF($U$48:$U$68,1,$AQ$48:$AQ$68)+SUMIF($V$48:$V$68,1,$AQ$48:$AQ$68))</f>
        <v>#VALUE!</v>
      </c>
      <c r="D60" s="42" t="e">
        <f>(SUMIF($T$5:$T$47,1,$AP$5:$AP$47)+SUMIF($T$69:$T$97,1,$AP$69:$AP$97)+SUMIF($U$5:$U$47,1,$AP$5:$AP$47)+SUMIF($U$69:$U$97,1,$AP$69:$AP$97)+SUMIF($V$5:$V$47,1,$AP$5:$AP$47)+SUMIF($V$69:$V$97,1,$AP$69:$AP$97))/(SUMIF($T$5:$T$47,1,$AQ$5:$AQ$47)+SUMIF($T$69:$T$97,1,$AQ$69:$AQ$97)+SUMIF($U$5:$U$47,1,$AQ$5:$AQ$47)+SUMIF($U$69:$U$97,1,$AQ$69:$AQ$97)+SUMIF($V$5:$V$47,1,$AQ$5:$AQ$47)+SUMIF($V$69:$V$97,1,$AQ$69:$AQ$97))</f>
        <v>#VALUE!</v>
      </c>
      <c r="E60" s="144"/>
      <c r="F60" s="143"/>
      <c r="G60" s="7">
        <f>'Intitulés Q'!E60</f>
        <v>56</v>
      </c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5"/>
      <c r="S60" s="15"/>
      <c r="T60" s="23" t="s">
        <v>64</v>
      </c>
      <c r="U60" s="23" t="s">
        <v>64</v>
      </c>
      <c r="V60" s="23">
        <v>1</v>
      </c>
      <c r="W60" s="15"/>
      <c r="X60" s="15"/>
      <c r="Y60" s="15"/>
      <c r="Z60" s="58"/>
      <c r="AA60" s="59"/>
      <c r="AB60" s="59"/>
      <c r="AC60" s="59"/>
      <c r="AD60" s="59"/>
      <c r="AE60" s="59"/>
      <c r="AF60" s="59"/>
      <c r="AG60" s="59"/>
      <c r="AH60" s="59"/>
      <c r="AI60" s="1" t="str">
        <f>'Intitulés Q'!F60</f>
        <v>Nos partenaires peuvent choisir de collaborer avec l'école publique</v>
      </c>
      <c r="AJ60" s="66" t="str">
        <f>IF('Saisies R'!C60="X",$AJ$4,IF('Saisies R'!D60="X",$AJ$3,IF('Saisies R'!E60="X",$AJ$2,IF('Saisies R'!F60="X",$AJ$1,""))))</f>
        <v/>
      </c>
      <c r="AK60" s="8">
        <v>-1</v>
      </c>
      <c r="AL60" s="5">
        <v>1</v>
      </c>
      <c r="AM60" s="5" t="e">
        <f t="shared" si="4"/>
        <v>#VALUE!</v>
      </c>
      <c r="AN60" s="5">
        <f t="shared" si="5"/>
        <v>2</v>
      </c>
      <c r="AO60" s="5">
        <f t="shared" si="9"/>
        <v>-2</v>
      </c>
      <c r="AP60" t="e">
        <f t="shared" si="10"/>
        <v>#VALUE!</v>
      </c>
      <c r="AQ60" s="1">
        <f t="shared" si="8"/>
        <v>4</v>
      </c>
    </row>
    <row r="61" spans="2:43">
      <c r="B61" s="148"/>
      <c r="C61" s="42" t="e">
        <f>IF(C60&gt;D60,-(C60-D60),0)</f>
        <v>#VALUE!</v>
      </c>
      <c r="E61" s="144"/>
      <c r="F61" s="143"/>
      <c r="G61" s="7">
        <f>'Intitulés Q'!E61</f>
        <v>57</v>
      </c>
      <c r="H61" s="15"/>
      <c r="I61" s="15"/>
      <c r="J61" s="15"/>
      <c r="K61" s="15" t="s">
        <v>64</v>
      </c>
      <c r="L61" s="15" t="s">
        <v>64</v>
      </c>
      <c r="M61" s="21">
        <v>1</v>
      </c>
      <c r="N61" s="15"/>
      <c r="O61" s="15"/>
      <c r="P61" s="15"/>
      <c r="Q61" s="22">
        <v>1</v>
      </c>
      <c r="R61" s="15"/>
      <c r="S61" s="15"/>
      <c r="T61" s="23" t="s">
        <v>64</v>
      </c>
      <c r="U61" s="23" t="s">
        <v>64</v>
      </c>
      <c r="V61" s="23">
        <v>1</v>
      </c>
      <c r="W61" s="15"/>
      <c r="X61" s="15"/>
      <c r="Y61" s="15"/>
      <c r="Z61" s="58"/>
      <c r="AA61" s="59"/>
      <c r="AB61" s="59"/>
      <c r="AC61" s="59"/>
      <c r="AD61" s="59"/>
      <c r="AE61" s="59"/>
      <c r="AF61" s="59"/>
      <c r="AG61" s="59"/>
      <c r="AH61" s="59"/>
      <c r="AI61" s="1" t="str">
        <f>'Intitulés Q'!F61</f>
        <v>Nous ne nous appuyons pas assez sur des réseaux permettant de limiter les coûts.</v>
      </c>
      <c r="AJ61" s="66" t="str">
        <f>IF('Saisies R'!C61="X",$AJ$4,IF('Saisies R'!D61="X",$AJ$3,IF('Saisies R'!E61="X",$AJ$2,IF('Saisies R'!F61="X",$AJ$1,""))))</f>
        <v/>
      </c>
      <c r="AK61" s="8">
        <v>-1</v>
      </c>
      <c r="AL61" s="5">
        <v>1</v>
      </c>
      <c r="AM61" s="5" t="e">
        <f t="shared" si="4"/>
        <v>#VALUE!</v>
      </c>
      <c r="AN61" s="5">
        <f t="shared" si="5"/>
        <v>2</v>
      </c>
      <c r="AO61" s="5">
        <f t="shared" si="9"/>
        <v>-2</v>
      </c>
      <c r="AP61" t="e">
        <f t="shared" si="10"/>
        <v>#VALUE!</v>
      </c>
      <c r="AQ61" s="1">
        <f t="shared" si="8"/>
        <v>4</v>
      </c>
    </row>
    <row r="62" spans="2:43" ht="15" customHeight="1">
      <c r="B62" s="148"/>
      <c r="E62" s="146" t="s">
        <v>33</v>
      </c>
      <c r="F62" s="143" t="s">
        <v>28</v>
      </c>
      <c r="G62" s="7">
        <f>'Intitulés Q'!E62</f>
        <v>58</v>
      </c>
      <c r="H62" s="15"/>
      <c r="I62" s="15"/>
      <c r="J62" s="15"/>
      <c r="K62" s="15"/>
      <c r="L62" s="15"/>
      <c r="M62" s="15"/>
      <c r="N62" s="24">
        <v>1</v>
      </c>
      <c r="O62" s="24" t="s">
        <v>64</v>
      </c>
      <c r="P62" s="24" t="s">
        <v>64</v>
      </c>
      <c r="Q62" s="16"/>
      <c r="R62" s="15"/>
      <c r="S62" s="15"/>
      <c r="T62" s="15"/>
      <c r="U62" s="15"/>
      <c r="V62" s="15"/>
      <c r="W62" s="25">
        <v>1</v>
      </c>
      <c r="X62" s="25" t="s">
        <v>64</v>
      </c>
      <c r="Y62" s="25" t="s">
        <v>64</v>
      </c>
      <c r="Z62" s="58"/>
      <c r="AA62" s="59"/>
      <c r="AB62" s="59"/>
      <c r="AC62" s="59"/>
      <c r="AD62" s="59"/>
      <c r="AE62" s="59"/>
      <c r="AF62" s="59"/>
      <c r="AG62" s="59"/>
      <c r="AH62" s="59"/>
      <c r="AI62" s="1" t="str">
        <f>'Intitulés Q'!F62</f>
        <v>L'école publique occupe de plus en plus les canaux de communication</v>
      </c>
      <c r="AJ62" s="66" t="str">
        <f>IF('Saisies R'!C62="X",$AJ$4,IF('Saisies R'!D62="X",$AJ$3,IF('Saisies R'!E62="X",$AJ$2,IF('Saisies R'!F62="X",$AJ$1,""))))</f>
        <v/>
      </c>
      <c r="AK62" s="8">
        <v>-1</v>
      </c>
      <c r="AL62" s="5">
        <v>1</v>
      </c>
      <c r="AM62" s="5" t="e">
        <f t="shared" si="4"/>
        <v>#VALUE!</v>
      </c>
      <c r="AN62" s="5">
        <f t="shared" si="5"/>
        <v>2</v>
      </c>
      <c r="AO62" s="5">
        <f t="shared" si="9"/>
        <v>-2</v>
      </c>
      <c r="AP62" t="e">
        <f t="shared" si="10"/>
        <v>#VALUE!</v>
      </c>
      <c r="AQ62" s="1">
        <f t="shared" si="8"/>
        <v>4</v>
      </c>
    </row>
    <row r="63" spans="2:43">
      <c r="B63" s="148"/>
      <c r="E63" s="147"/>
      <c r="F63" s="143"/>
      <c r="G63" s="7">
        <f>'Intitulés Q'!E63</f>
        <v>59</v>
      </c>
      <c r="H63" s="15"/>
      <c r="I63" s="15"/>
      <c r="J63" s="15"/>
      <c r="K63" s="15"/>
      <c r="L63" s="15"/>
      <c r="M63" s="15"/>
      <c r="N63" s="24">
        <v>1</v>
      </c>
      <c r="O63" s="24" t="s">
        <v>64</v>
      </c>
      <c r="P63" s="24" t="s">
        <v>64</v>
      </c>
      <c r="Q63" s="16"/>
      <c r="R63" s="15"/>
      <c r="S63" s="15"/>
      <c r="T63" s="15"/>
      <c r="U63" s="15"/>
      <c r="V63" s="15"/>
      <c r="W63" s="25">
        <v>1</v>
      </c>
      <c r="X63" s="25" t="s">
        <v>64</v>
      </c>
      <c r="Y63" s="25" t="s">
        <v>64</v>
      </c>
      <c r="Z63" s="58"/>
      <c r="AA63" s="59"/>
      <c r="AB63" s="59"/>
      <c r="AC63" s="59"/>
      <c r="AD63" s="59"/>
      <c r="AE63" s="59"/>
      <c r="AF63" s="59"/>
      <c r="AG63" s="59"/>
      <c r="AH63" s="59"/>
      <c r="AI63" s="1" t="str">
        <f>'Intitulés Q'!F63</f>
        <v xml:space="preserve">L'école publique menace notre part d'emprise locale </v>
      </c>
      <c r="AJ63" s="66" t="str">
        <f>IF('Saisies R'!C63="X",$AJ$4,IF('Saisies R'!D63="X",$AJ$3,IF('Saisies R'!E63="X",$AJ$2,IF('Saisies R'!F63="X",$AJ$1,""))))</f>
        <v/>
      </c>
      <c r="AK63" s="8">
        <v>-1</v>
      </c>
      <c r="AL63" s="5">
        <v>1</v>
      </c>
      <c r="AM63" s="5" t="e">
        <f t="shared" si="4"/>
        <v>#VALUE!</v>
      </c>
      <c r="AN63" s="5">
        <f t="shared" si="5"/>
        <v>2</v>
      </c>
      <c r="AO63" s="5">
        <f t="shared" si="9"/>
        <v>-2</v>
      </c>
      <c r="AP63" t="e">
        <f t="shared" si="10"/>
        <v>#VALUE!</v>
      </c>
      <c r="AQ63" s="1">
        <f t="shared" si="8"/>
        <v>4</v>
      </c>
    </row>
    <row r="64" spans="2:43">
      <c r="B64" s="148"/>
      <c r="E64" s="147"/>
      <c r="F64" s="143"/>
      <c r="G64" s="7">
        <f>'Intitulés Q'!E64</f>
        <v>60</v>
      </c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5"/>
      <c r="S64" s="15"/>
      <c r="T64" s="15"/>
      <c r="U64" s="15"/>
      <c r="V64" s="15"/>
      <c r="W64" s="25">
        <v>1</v>
      </c>
      <c r="X64" s="25" t="s">
        <v>64</v>
      </c>
      <c r="Y64" s="25" t="s">
        <v>64</v>
      </c>
      <c r="Z64" s="58"/>
      <c r="AA64" s="59"/>
      <c r="AB64" s="59"/>
      <c r="AC64" s="59"/>
      <c r="AD64" s="59"/>
      <c r="AE64" s="59"/>
      <c r="AF64" s="59"/>
      <c r="AG64" s="59"/>
      <c r="AH64" s="59"/>
      <c r="AI64" s="1" t="str">
        <f>'Intitulés Q'!F64</f>
        <v>La probabilité que les familles nous quittent est élevée</v>
      </c>
      <c r="AJ64" s="66" t="str">
        <f>IF('Saisies R'!C64="X",$AJ$4,IF('Saisies R'!D64="X",$AJ$3,IF('Saisies R'!E64="X",$AJ$2,IF('Saisies R'!F64="X",$AJ$1,""))))</f>
        <v/>
      </c>
      <c r="AK64" s="8">
        <v>-1</v>
      </c>
      <c r="AL64" s="5">
        <v>1</v>
      </c>
      <c r="AM64" s="5" t="e">
        <f t="shared" si="4"/>
        <v>#VALUE!</v>
      </c>
      <c r="AN64" s="5">
        <f t="shared" si="5"/>
        <v>2</v>
      </c>
      <c r="AO64" s="5">
        <f t="shared" si="9"/>
        <v>-2</v>
      </c>
      <c r="AP64" t="e">
        <f t="shared" si="10"/>
        <v>#VALUE!</v>
      </c>
      <c r="AQ64" s="1">
        <f t="shared" si="8"/>
        <v>4</v>
      </c>
    </row>
    <row r="65" spans="2:43">
      <c r="B65" s="148"/>
      <c r="E65" s="147"/>
      <c r="F65" s="143"/>
      <c r="G65" s="7">
        <f>'Intitulés Q'!E65</f>
        <v>61</v>
      </c>
      <c r="H65" s="15"/>
      <c r="I65" s="15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25">
        <v>1</v>
      </c>
      <c r="X65" s="25" t="s">
        <v>64</v>
      </c>
      <c r="Y65" s="25" t="s">
        <v>64</v>
      </c>
      <c r="Z65" s="58"/>
      <c r="AA65" s="59"/>
      <c r="AB65" s="59"/>
      <c r="AC65" s="59"/>
      <c r="AD65" s="59"/>
      <c r="AE65" s="59"/>
      <c r="AF65" s="59"/>
      <c r="AG65" s="59"/>
      <c r="AH65" s="59"/>
      <c r="AI65" s="1" t="str">
        <f>'Intitulés Q'!F65</f>
        <v>La concurrence avec le public va s'intensifier</v>
      </c>
      <c r="AJ65" s="66" t="str">
        <f>IF('Saisies R'!C65="X",$AJ$4,IF('Saisies R'!D65="X",$AJ$3,IF('Saisies R'!E65="X",$AJ$2,IF('Saisies R'!F65="X",$AJ$1,""))))</f>
        <v/>
      </c>
      <c r="AK65" s="8">
        <v>-1</v>
      </c>
      <c r="AL65" s="5">
        <v>1</v>
      </c>
      <c r="AM65" s="5" t="e">
        <f t="shared" si="4"/>
        <v>#VALUE!</v>
      </c>
      <c r="AN65" s="5">
        <f t="shared" si="5"/>
        <v>2</v>
      </c>
      <c r="AO65" s="5">
        <f t="shared" si="9"/>
        <v>-2</v>
      </c>
      <c r="AP65" t="e">
        <f t="shared" si="10"/>
        <v>#VALUE!</v>
      </c>
      <c r="AQ65" s="1">
        <f t="shared" si="8"/>
        <v>4</v>
      </c>
    </row>
    <row r="66" spans="2:43">
      <c r="B66" s="148"/>
      <c r="E66" s="147"/>
      <c r="F66" s="155" t="s">
        <v>105</v>
      </c>
      <c r="G66" s="7">
        <f>'Intitulés Q'!E66</f>
        <v>62</v>
      </c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5"/>
      <c r="U66" s="15"/>
      <c r="V66" s="15"/>
      <c r="W66" s="25" t="s">
        <v>64</v>
      </c>
      <c r="X66" s="25">
        <v>1</v>
      </c>
      <c r="Y66" s="25" t="s">
        <v>64</v>
      </c>
      <c r="Z66" s="58"/>
      <c r="AA66" s="59"/>
      <c r="AB66" s="59"/>
      <c r="AC66" s="59"/>
      <c r="AD66" s="59"/>
      <c r="AE66" s="59"/>
      <c r="AF66" s="59"/>
      <c r="AG66" s="59"/>
      <c r="AH66" s="59"/>
      <c r="AI66" s="1" t="str">
        <f>'Intitulés Q'!F66</f>
        <v>L'école publique dispose de ressources plus importantes en matière de communication</v>
      </c>
      <c r="AJ66" s="66" t="str">
        <f>IF('Saisies R'!C66="X",$AJ$4,IF('Saisies R'!D66="X",$AJ$3,IF('Saisies R'!E66="X",$AJ$2,IF('Saisies R'!F66="X",$AJ$1,""))))</f>
        <v/>
      </c>
      <c r="AK66" s="8">
        <v>-1</v>
      </c>
      <c r="AL66" s="5">
        <v>1</v>
      </c>
      <c r="AM66" s="5" t="e">
        <f t="shared" si="4"/>
        <v>#VALUE!</v>
      </c>
      <c r="AN66" s="5">
        <f t="shared" si="5"/>
        <v>2</v>
      </c>
      <c r="AO66" s="5">
        <f t="shared" si="9"/>
        <v>-2</v>
      </c>
      <c r="AP66" t="e">
        <f t="shared" si="10"/>
        <v>#VALUE!</v>
      </c>
      <c r="AQ66" s="1">
        <f t="shared" si="8"/>
        <v>4</v>
      </c>
    </row>
    <row r="67" spans="2:43">
      <c r="B67" s="148"/>
      <c r="C67" s="42" t="e">
        <f>(SUMIF($W$48:$W$68,1,$AP$48:$AP$68)+SUMIF($X$48:$X$68,1,$AP$48:$AP$68)+SUMIF($Y$48:$Y$68,1,$AP$48:$AP$68))/(SUMIF($W$48:$W$68,1,$AQ$48:$AQ$68)+SUMIF($X$48:$X$68,1,$AQ$48:$AQ$68)+SUMIF($Y$48:$Y$68,1,$AQ$48:$AQ$68))</f>
        <v>#VALUE!</v>
      </c>
      <c r="D67" s="42" t="e">
        <f>(SUMIF($W$5:$W$47,1,$AP$5:$AP$47)+SUMIF($W$69:$W$97,1,$AP$69:$AP$97)+SUMIF($X$5:$X$47,1,$AP$5:$AP$47)+SUMIF($X$69:$X$97,1,$AP$69:$AP$97)+SUMIF($Y$5:$Y$47,1,$AP$5:$AP$47)+SUMIF($Y$69:$Y$97,1,$AP$69:$AP$97))/(SUMIF($W$5:$W$47,1,$AQ$5:$AQ$47)+SUMIF($W$69:$W$97,1,$AQ$69:$AQ$97)+SUMIF($X$5:$X$47,1,$AQ$5:$AQ$47)+SUMIF($X$69:$X$97,1,$AQ$69:$AQ$97)+SUMIF($Y$5:$Y$47,1,$AQ$5:$AQ$47)+SUMIF($Y$69:$Y$97,1,$AQ$69:$AQ$97))</f>
        <v>#VALUE!</v>
      </c>
      <c r="E67" s="147"/>
      <c r="F67" s="155"/>
      <c r="G67" s="7">
        <f>'Intitulés Q'!E67</f>
        <v>63</v>
      </c>
      <c r="H67" s="15"/>
      <c r="I67" s="15"/>
      <c r="J67" s="15"/>
      <c r="K67" s="15"/>
      <c r="L67" s="15"/>
      <c r="M67" s="15"/>
      <c r="N67" s="24" t="s">
        <v>64</v>
      </c>
      <c r="O67" s="24">
        <v>1</v>
      </c>
      <c r="P67" s="24">
        <v>1</v>
      </c>
      <c r="Q67" s="16"/>
      <c r="R67" s="15"/>
      <c r="S67" s="15"/>
      <c r="T67" s="15"/>
      <c r="U67" s="15"/>
      <c r="V67" s="15"/>
      <c r="W67" s="25" t="s">
        <v>64</v>
      </c>
      <c r="X67" s="25">
        <v>1</v>
      </c>
      <c r="Y67" s="25" t="s">
        <v>64</v>
      </c>
      <c r="Z67" s="58"/>
      <c r="AA67" s="59"/>
      <c r="AB67" s="59"/>
      <c r="AC67" s="59"/>
      <c r="AD67" s="59"/>
      <c r="AE67" s="59"/>
      <c r="AF67" s="59"/>
      <c r="AG67" s="59"/>
      <c r="AH67" s="59"/>
      <c r="AI67" s="1" t="str">
        <f>'Intitulés Q'!F67</f>
        <v>Nos canaux de communication ne sont plus/pas adaptés à nos familles</v>
      </c>
      <c r="AJ67" s="66" t="str">
        <f>IF('Saisies R'!C67="X",$AJ$4,IF('Saisies R'!D67="X",$AJ$3,IF('Saisies R'!E67="X",$AJ$2,IF('Saisies R'!F67="X",$AJ$1,""))))</f>
        <v/>
      </c>
      <c r="AK67" s="8">
        <v>-1</v>
      </c>
      <c r="AL67" s="5">
        <v>1</v>
      </c>
      <c r="AM67" s="5" t="e">
        <f t="shared" si="4"/>
        <v>#VALUE!</v>
      </c>
      <c r="AN67" s="5">
        <f t="shared" si="5"/>
        <v>2</v>
      </c>
      <c r="AO67" s="5">
        <f t="shared" si="9"/>
        <v>-2</v>
      </c>
      <c r="AP67" t="e">
        <f t="shared" si="10"/>
        <v>#VALUE!</v>
      </c>
      <c r="AQ67" s="1">
        <f t="shared" si="8"/>
        <v>4</v>
      </c>
    </row>
    <row r="68" spans="2:43">
      <c r="B68" s="148"/>
      <c r="C68" s="42" t="e">
        <f>IF(C67&gt;D67,-(C67-D67),0)</f>
        <v>#VALUE!</v>
      </c>
      <c r="E68" s="147"/>
      <c r="F68" s="37" t="s">
        <v>83</v>
      </c>
      <c r="G68" s="7">
        <f>'Intitulés Q'!E68</f>
        <v>64</v>
      </c>
      <c r="H68" s="15"/>
      <c r="I68" s="15"/>
      <c r="J68" s="15"/>
      <c r="K68" s="15"/>
      <c r="L68" s="15"/>
      <c r="M68" s="15"/>
      <c r="N68" s="15"/>
      <c r="O68" s="15"/>
      <c r="P68" s="15"/>
      <c r="Q68" s="22">
        <v>1</v>
      </c>
      <c r="R68" s="15"/>
      <c r="S68" s="15"/>
      <c r="T68" s="15"/>
      <c r="U68" s="15"/>
      <c r="V68" s="15"/>
      <c r="W68" s="25" t="s">
        <v>64</v>
      </c>
      <c r="X68" s="25">
        <v>1</v>
      </c>
      <c r="Y68" s="25">
        <v>1</v>
      </c>
      <c r="Z68" s="58"/>
      <c r="AA68" s="59"/>
      <c r="AB68" s="59"/>
      <c r="AC68" s="59"/>
      <c r="AD68" s="59"/>
      <c r="AE68" s="59"/>
      <c r="AF68" s="59"/>
      <c r="AG68" s="59"/>
      <c r="AH68" s="59"/>
      <c r="AI68" s="1" t="str">
        <f>'Intitulés Q'!F68</f>
        <v>Les relations avec les familles risquent de se détériorer</v>
      </c>
      <c r="AJ68" s="66" t="str">
        <f>IF('Saisies R'!C68="X",$AJ$4,IF('Saisies R'!D68="X",$AJ$3,IF('Saisies R'!E68="X",$AJ$2,IF('Saisies R'!F68="X",$AJ$1,""))))</f>
        <v/>
      </c>
      <c r="AK68" s="8">
        <v>-1</v>
      </c>
      <c r="AL68" s="5">
        <v>1</v>
      </c>
      <c r="AM68" s="5" t="e">
        <f t="shared" si="4"/>
        <v>#VALUE!</v>
      </c>
      <c r="AN68" s="5">
        <f t="shared" si="5"/>
        <v>2</v>
      </c>
      <c r="AO68" s="5">
        <f t="shared" si="9"/>
        <v>-2</v>
      </c>
      <c r="AP68" t="e">
        <f t="shared" si="10"/>
        <v>#VALUE!</v>
      </c>
      <c r="AQ68" s="1">
        <f t="shared" si="8"/>
        <v>4</v>
      </c>
    </row>
    <row r="69" spans="2:43" s="8" customFormat="1">
      <c r="B69" s="148" t="s">
        <v>97</v>
      </c>
      <c r="E69" s="158" t="s">
        <v>99</v>
      </c>
      <c r="F69" s="143" t="s">
        <v>34</v>
      </c>
      <c r="G69" s="7">
        <f>'Intitulés Q'!E69</f>
        <v>65</v>
      </c>
      <c r="H69" s="17">
        <v>1</v>
      </c>
      <c r="I69" s="27"/>
      <c r="J69" s="27"/>
      <c r="K69" s="27"/>
      <c r="L69" s="27"/>
      <c r="M69" s="27"/>
      <c r="N69" s="29">
        <v>1</v>
      </c>
      <c r="O69" s="29"/>
      <c r="P69" s="29">
        <v>1</v>
      </c>
      <c r="Q69" s="28">
        <v>1</v>
      </c>
      <c r="R69" s="27"/>
      <c r="S69" s="27"/>
      <c r="T69" s="27"/>
      <c r="U69" s="27"/>
      <c r="V69" s="27"/>
      <c r="W69" s="27"/>
      <c r="X69" s="27"/>
      <c r="Y69" s="27"/>
      <c r="Z69" s="30">
        <v>1</v>
      </c>
      <c r="AA69" s="27"/>
      <c r="AB69" s="27"/>
      <c r="AC69" s="27"/>
      <c r="AD69" s="27"/>
      <c r="AE69" s="27"/>
      <c r="AF69" s="27"/>
      <c r="AG69" s="27"/>
      <c r="AH69" s="27"/>
      <c r="AI69" s="1" t="str">
        <f>'Intitulés Q'!F69</f>
        <v>Nous pouvons générer de nouveaux services aux familles</v>
      </c>
      <c r="AJ69" s="66" t="str">
        <f>IF('Saisies R'!C69="X",$AJ$4,IF('Saisies R'!D69="X",$AJ$3,IF('Saisies R'!E69="X",$AJ$2,IF('Saisies R'!F69="X",$AJ$1,""))))</f>
        <v/>
      </c>
      <c r="AK69" s="8">
        <v>1</v>
      </c>
      <c r="AL69" s="9">
        <v>1</v>
      </c>
      <c r="AM69" s="44" t="e">
        <f t="shared" ref="AM69:AM97" si="11">AJ69*AK69*AL69</f>
        <v>#VALUE!</v>
      </c>
      <c r="AN69" s="5">
        <f t="shared" si="5"/>
        <v>2</v>
      </c>
      <c r="AO69" s="5">
        <f t="shared" si="6"/>
        <v>2</v>
      </c>
      <c r="AP69" t="e">
        <f t="shared" si="7"/>
        <v>#VALUE!</v>
      </c>
      <c r="AQ69" s="1">
        <f t="shared" si="8"/>
        <v>4</v>
      </c>
    </row>
    <row r="70" spans="2:43">
      <c r="B70" s="148"/>
      <c r="E70" s="158"/>
      <c r="F70" s="143"/>
      <c r="G70" s="7">
        <f>'Intitulés Q'!E70</f>
        <v>66</v>
      </c>
      <c r="H70" s="15"/>
      <c r="I70" s="15"/>
      <c r="J70" s="15"/>
      <c r="K70" s="15"/>
      <c r="L70" s="15"/>
      <c r="M70" s="15"/>
      <c r="N70" s="15"/>
      <c r="O70" s="15"/>
      <c r="P70" s="15"/>
      <c r="Q70" s="16"/>
      <c r="R70" s="15"/>
      <c r="S70" s="15"/>
      <c r="T70" s="15"/>
      <c r="U70" s="15"/>
      <c r="V70" s="15"/>
      <c r="W70" s="15"/>
      <c r="X70" s="15"/>
      <c r="Y70" s="15"/>
      <c r="Z70" s="31">
        <v>1</v>
      </c>
      <c r="AA70" s="15"/>
      <c r="AB70" s="15"/>
      <c r="AC70" s="15"/>
      <c r="AD70" s="15"/>
      <c r="AE70" s="15"/>
      <c r="AF70" s="15"/>
      <c r="AG70" s="15"/>
      <c r="AH70" s="15"/>
      <c r="AI70" s="1" t="str">
        <f>'Intitulés Q'!F70</f>
        <v>Le service aux familles peut être amélioré en proposant une offre globale et unifée</v>
      </c>
      <c r="AJ70" s="66" t="str">
        <f>IF('Saisies R'!C70="X",$AJ$4,IF('Saisies R'!D70="X",$AJ$3,IF('Saisies R'!E70="X",$AJ$2,IF('Saisies R'!F70="X",$AJ$1,""))))</f>
        <v/>
      </c>
      <c r="AK70" s="1">
        <v>1</v>
      </c>
      <c r="AL70" s="5">
        <v>1</v>
      </c>
      <c r="AM70" s="4" t="e">
        <f t="shared" si="11"/>
        <v>#VALUE!</v>
      </c>
      <c r="AN70" s="5">
        <f t="shared" si="5"/>
        <v>2</v>
      </c>
      <c r="AO70" s="5">
        <f t="shared" si="6"/>
        <v>2</v>
      </c>
      <c r="AP70" t="e">
        <f t="shared" si="7"/>
        <v>#VALUE!</v>
      </c>
      <c r="AQ70" s="1">
        <f t="shared" si="8"/>
        <v>4</v>
      </c>
    </row>
    <row r="71" spans="2:43">
      <c r="B71" s="148"/>
      <c r="D71" s="42"/>
      <c r="E71" s="158"/>
      <c r="F71" s="143"/>
      <c r="G71" s="7">
        <f>'Intitulés Q'!E71</f>
        <v>67</v>
      </c>
      <c r="H71" s="17">
        <v>1</v>
      </c>
      <c r="I71" s="15"/>
      <c r="J71" s="15"/>
      <c r="K71" s="15"/>
      <c r="L71" s="15"/>
      <c r="M71" s="15"/>
      <c r="N71" s="15"/>
      <c r="O71" s="15"/>
      <c r="P71" s="15"/>
      <c r="Q71" s="22">
        <v>1</v>
      </c>
      <c r="R71" s="15"/>
      <c r="S71" s="15"/>
      <c r="T71" s="15"/>
      <c r="U71" s="15"/>
      <c r="V71" s="15"/>
      <c r="W71" s="15"/>
      <c r="X71" s="15"/>
      <c r="Y71" s="15"/>
      <c r="Z71" s="31">
        <v>1</v>
      </c>
      <c r="AA71" s="15"/>
      <c r="AB71" s="15"/>
      <c r="AC71" s="15"/>
      <c r="AD71" s="15"/>
      <c r="AE71" s="15"/>
      <c r="AF71" s="15"/>
      <c r="AG71" s="15"/>
      <c r="AH71" s="15"/>
      <c r="AI71" s="1" t="str">
        <f>'Intitulés Q'!F71</f>
        <v>Nous pouvons élargir notre offre éducative</v>
      </c>
      <c r="AJ71" s="66" t="str">
        <f>IF('Saisies R'!C71="X",$AJ$4,IF('Saisies R'!D71="X",$AJ$3,IF('Saisies R'!E71="X",$AJ$2,IF('Saisies R'!F71="X",$AJ$1,""))))</f>
        <v/>
      </c>
      <c r="AK71" s="1">
        <v>1</v>
      </c>
      <c r="AL71" s="5">
        <v>1</v>
      </c>
      <c r="AM71" s="4" t="e">
        <f t="shared" si="11"/>
        <v>#VALUE!</v>
      </c>
      <c r="AN71" s="5">
        <f t="shared" si="5"/>
        <v>2</v>
      </c>
      <c r="AO71" s="5">
        <f t="shared" si="6"/>
        <v>2</v>
      </c>
      <c r="AP71" t="e">
        <f t="shared" si="7"/>
        <v>#VALUE!</v>
      </c>
      <c r="AQ71" s="1">
        <f t="shared" si="8"/>
        <v>4</v>
      </c>
    </row>
    <row r="72" spans="2:43">
      <c r="B72" s="148"/>
      <c r="C72" s="42" t="e">
        <f>SUMIF($Z$69:$Z$97,1,$AP$69:$AP$97)/SUMIF($Z$69:$Z$97,1,$AQ$69:$AQ$97)</f>
        <v>#VALUE!</v>
      </c>
      <c r="E72" s="158"/>
      <c r="F72" s="143"/>
      <c r="G72" s="7">
        <f>'Intitulés Q'!E72</f>
        <v>68</v>
      </c>
      <c r="H72" s="17">
        <v>1</v>
      </c>
      <c r="I72" s="15"/>
      <c r="J72" s="15"/>
      <c r="K72" s="15"/>
      <c r="L72" s="15"/>
      <c r="M72" s="15"/>
      <c r="N72" s="15"/>
      <c r="O72" s="15"/>
      <c r="P72" s="15"/>
      <c r="Q72" s="16"/>
      <c r="R72" s="15"/>
      <c r="S72" s="15"/>
      <c r="T72" s="15"/>
      <c r="U72" s="15"/>
      <c r="V72" s="15"/>
      <c r="W72" s="15"/>
      <c r="X72" s="15"/>
      <c r="Y72" s="15"/>
      <c r="Z72" s="31">
        <v>1</v>
      </c>
      <c r="AA72" s="15"/>
      <c r="AB72" s="15"/>
      <c r="AC72" s="15"/>
      <c r="AD72" s="15"/>
      <c r="AE72" s="15"/>
      <c r="AF72" s="15"/>
      <c r="AG72" s="15"/>
      <c r="AH72" s="15"/>
      <c r="AI72" s="1" t="str">
        <f>'Intitulés Q'!F72</f>
        <v>Les familles ont de nouvelles attentes que nous ne pouvons satisfaire</v>
      </c>
      <c r="AJ72" s="66" t="str">
        <f>IF('Saisies R'!C72="X",$AJ$4,IF('Saisies R'!D72="X",$AJ$3,IF('Saisies R'!E72="X",$AJ$2,IF('Saisies R'!F72="X",$AJ$1,""))))</f>
        <v/>
      </c>
      <c r="AK72" s="1">
        <v>-1</v>
      </c>
      <c r="AL72" s="5">
        <v>1</v>
      </c>
      <c r="AM72" s="4" t="e">
        <f t="shared" si="11"/>
        <v>#VALUE!</v>
      </c>
      <c r="AN72" s="5">
        <f t="shared" si="5"/>
        <v>2</v>
      </c>
      <c r="AO72" s="5">
        <f t="shared" si="6"/>
        <v>2</v>
      </c>
      <c r="AP72" t="e">
        <f t="shared" si="7"/>
        <v>#VALUE!</v>
      </c>
      <c r="AQ72" s="1">
        <f t="shared" si="8"/>
        <v>4</v>
      </c>
    </row>
    <row r="73" spans="2:43" ht="15" customHeight="1">
      <c r="B73" s="148"/>
      <c r="E73" s="150" t="s">
        <v>24</v>
      </c>
      <c r="F73" s="143" t="s">
        <v>29</v>
      </c>
      <c r="G73" s="7">
        <f>'Intitulés Q'!E73</f>
        <v>69</v>
      </c>
      <c r="H73" s="17">
        <v>1</v>
      </c>
      <c r="I73" s="19">
        <v>1</v>
      </c>
      <c r="J73" s="19" t="s">
        <v>64</v>
      </c>
      <c r="K73" s="15"/>
      <c r="L73" s="15"/>
      <c r="M73" s="15"/>
      <c r="N73" s="15"/>
      <c r="O73" s="15"/>
      <c r="P73" s="15"/>
      <c r="Q73" s="16"/>
      <c r="R73" s="20">
        <v>1</v>
      </c>
      <c r="S73" s="20" t="s">
        <v>64</v>
      </c>
      <c r="T73" s="15"/>
      <c r="U73" s="15"/>
      <c r="V73" s="15"/>
      <c r="W73" s="15"/>
      <c r="X73" s="15"/>
      <c r="Y73" s="15"/>
      <c r="Z73" s="16"/>
      <c r="AA73" s="32">
        <v>1</v>
      </c>
      <c r="AB73" s="32"/>
      <c r="AC73" s="15"/>
      <c r="AD73" s="15"/>
      <c r="AE73" s="15"/>
      <c r="AF73" s="15"/>
      <c r="AG73" s="15"/>
      <c r="AH73" s="15"/>
      <c r="AI73" s="1" t="str">
        <f>'Intitulés Q'!F73</f>
        <v>Nous pouvons  remplacer nos ressources financières ponctuelles par des ressources financières pérennes</v>
      </c>
      <c r="AJ73" s="66" t="str">
        <f>IF('Saisies R'!C73="X",$AJ$4,IF('Saisies R'!D73="X",$AJ$3,IF('Saisies R'!E73="X",$AJ$2,IF('Saisies R'!F73="X",$AJ$1,""))))</f>
        <v/>
      </c>
      <c r="AK73" s="1">
        <v>1</v>
      </c>
      <c r="AL73" s="5">
        <v>1</v>
      </c>
      <c r="AM73" s="4" t="e">
        <f t="shared" si="11"/>
        <v>#VALUE!</v>
      </c>
      <c r="AN73" s="5">
        <f t="shared" si="5"/>
        <v>2</v>
      </c>
      <c r="AO73" s="5">
        <f t="shared" si="6"/>
        <v>2</v>
      </c>
      <c r="AP73" t="e">
        <f t="shared" si="7"/>
        <v>#VALUE!</v>
      </c>
      <c r="AQ73" s="1">
        <f t="shared" si="8"/>
        <v>4</v>
      </c>
    </row>
    <row r="74" spans="2:43">
      <c r="B74" s="148"/>
      <c r="E74" s="150"/>
      <c r="F74" s="143"/>
      <c r="G74" s="7">
        <f>'Intitulés Q'!E74</f>
        <v>70</v>
      </c>
      <c r="H74" s="17">
        <v>1</v>
      </c>
      <c r="I74" s="19">
        <v>1</v>
      </c>
      <c r="J74" s="19" t="s">
        <v>64</v>
      </c>
      <c r="K74" s="15"/>
      <c r="L74" s="15"/>
      <c r="M74" s="15"/>
      <c r="N74" s="15"/>
      <c r="O74" s="15"/>
      <c r="P74" s="15"/>
      <c r="Q74" s="16"/>
      <c r="R74" s="15"/>
      <c r="S74" s="15"/>
      <c r="T74" s="15"/>
      <c r="U74" s="15"/>
      <c r="V74" s="15"/>
      <c r="W74" s="15"/>
      <c r="X74" s="15"/>
      <c r="Y74" s="15"/>
      <c r="Z74" s="16"/>
      <c r="AA74" s="32">
        <v>1</v>
      </c>
      <c r="AB74" s="32"/>
      <c r="AC74" s="15"/>
      <c r="AD74" s="15"/>
      <c r="AE74" s="15"/>
      <c r="AF74" s="15"/>
      <c r="AG74" s="15"/>
      <c r="AH74" s="15"/>
      <c r="AI74" s="1" t="str">
        <f>'Intitulés Q'!F74</f>
        <v>Les familles sont disposées à financer de nouveaux services</v>
      </c>
      <c r="AJ74" s="66" t="str">
        <f>IF('Saisies R'!C74="X",$AJ$4,IF('Saisies R'!D74="X",$AJ$3,IF('Saisies R'!E74="X",$AJ$2,IF('Saisies R'!F74="X",$AJ$1,""))))</f>
        <v/>
      </c>
      <c r="AK74" s="1">
        <v>1</v>
      </c>
      <c r="AL74" s="5">
        <v>1</v>
      </c>
      <c r="AM74" s="4" t="e">
        <f t="shared" si="11"/>
        <v>#VALUE!</v>
      </c>
      <c r="AN74" s="5">
        <f t="shared" si="5"/>
        <v>2</v>
      </c>
      <c r="AO74" s="5">
        <f t="shared" si="6"/>
        <v>2</v>
      </c>
      <c r="AP74" t="e">
        <f t="shared" si="7"/>
        <v>#VALUE!</v>
      </c>
      <c r="AQ74" s="1">
        <f t="shared" si="8"/>
        <v>4</v>
      </c>
    </row>
    <row r="75" spans="2:43">
      <c r="B75" s="148"/>
      <c r="E75" s="150"/>
      <c r="F75" s="143"/>
      <c r="G75" s="7">
        <f>'Intitulés Q'!E75</f>
        <v>71</v>
      </c>
      <c r="H75" s="15"/>
      <c r="I75" s="15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5"/>
      <c r="Y75" s="15"/>
      <c r="Z75" s="16"/>
      <c r="AA75" s="32">
        <v>1</v>
      </c>
      <c r="AB75" s="32"/>
      <c r="AC75" s="15"/>
      <c r="AD75" s="15"/>
      <c r="AE75" s="15"/>
      <c r="AF75" s="15"/>
      <c r="AG75" s="15"/>
      <c r="AH75" s="15"/>
      <c r="AI75" s="1" t="str">
        <f>'Intitulés Q'!F75</f>
        <v>Nous avons la possibilité de diversifier nos sources de revenus (nouveaux profils de familles, partenariats permettant des économies…)</v>
      </c>
      <c r="AJ75" s="66" t="str">
        <f>IF('Saisies R'!C75="X",$AJ$4,IF('Saisies R'!D75="X",$AJ$3,IF('Saisies R'!E75="X",$AJ$2,IF('Saisies R'!F75="X",$AJ$1,""))))</f>
        <v/>
      </c>
      <c r="AK75" s="1">
        <v>1</v>
      </c>
      <c r="AL75" s="5">
        <v>1</v>
      </c>
      <c r="AM75" s="4" t="e">
        <f t="shared" si="11"/>
        <v>#VALUE!</v>
      </c>
      <c r="AN75" s="5">
        <f t="shared" si="5"/>
        <v>2</v>
      </c>
      <c r="AO75" s="5">
        <f t="shared" si="6"/>
        <v>2</v>
      </c>
      <c r="AP75" t="e">
        <f t="shared" si="7"/>
        <v>#VALUE!</v>
      </c>
      <c r="AQ75" s="1">
        <f t="shared" si="8"/>
        <v>4</v>
      </c>
    </row>
    <row r="76" spans="2:43">
      <c r="B76" s="148"/>
      <c r="E76" s="150"/>
      <c r="F76" s="143"/>
      <c r="G76" s="7">
        <f>'Intitulés Q'!E76</f>
        <v>72</v>
      </c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15"/>
      <c r="S76" s="15"/>
      <c r="T76" s="15"/>
      <c r="U76" s="15"/>
      <c r="V76" s="15"/>
      <c r="W76" s="15"/>
      <c r="X76" s="15"/>
      <c r="Y76" s="15"/>
      <c r="Z76" s="16"/>
      <c r="AA76" s="32">
        <v>1</v>
      </c>
      <c r="AB76" s="32"/>
      <c r="AC76" s="15"/>
      <c r="AD76" s="15"/>
      <c r="AE76" s="15"/>
      <c r="AF76" s="15"/>
      <c r="AG76" s="15"/>
      <c r="AH76" s="15"/>
      <c r="AI76" s="1" t="str">
        <f>'Intitulés Q'!F76</f>
        <v>Nous pouvons augmenter nos revenus en enrichissant notre offre (nouveaux services, partenariats pour coupler des services…)</v>
      </c>
      <c r="AJ76" s="66" t="str">
        <f>IF('Saisies R'!C76="X",$AJ$4,IF('Saisies R'!D76="X",$AJ$3,IF('Saisies R'!E76="X",$AJ$2,IF('Saisies R'!F76="X",$AJ$1,""))))</f>
        <v/>
      </c>
      <c r="AK76" s="1">
        <v>1</v>
      </c>
      <c r="AL76" s="5">
        <v>1</v>
      </c>
      <c r="AM76" s="4" t="e">
        <f t="shared" si="11"/>
        <v>#VALUE!</v>
      </c>
      <c r="AN76" s="5">
        <f t="shared" si="5"/>
        <v>2</v>
      </c>
      <c r="AO76" s="5">
        <f t="shared" si="6"/>
        <v>2</v>
      </c>
      <c r="AP76" t="e">
        <f t="shared" si="7"/>
        <v>#VALUE!</v>
      </c>
      <c r="AQ76" s="1">
        <f t="shared" ref="AQ76:AQ97" si="12">AN76+$AJ$1</f>
        <v>4</v>
      </c>
    </row>
    <row r="77" spans="2:43">
      <c r="B77" s="148"/>
      <c r="E77" s="150"/>
      <c r="F77" s="143"/>
      <c r="G77" s="7">
        <f>'Intitulés Q'!E77</f>
        <v>73</v>
      </c>
      <c r="H77" s="18"/>
      <c r="I77" s="19" t="s">
        <v>64</v>
      </c>
      <c r="J77" s="19">
        <v>1</v>
      </c>
      <c r="K77" s="15"/>
      <c r="L77" s="15"/>
      <c r="M77" s="15"/>
      <c r="N77" s="15"/>
      <c r="O77" s="15"/>
      <c r="P77" s="15"/>
      <c r="Q77" s="16"/>
      <c r="R77" s="20">
        <v>1</v>
      </c>
      <c r="S77" s="20" t="s">
        <v>64</v>
      </c>
      <c r="T77" s="15"/>
      <c r="U77" s="15"/>
      <c r="V77" s="15"/>
      <c r="W77" s="15"/>
      <c r="X77" s="15"/>
      <c r="Y77" s="15"/>
      <c r="Z77" s="16"/>
      <c r="AA77" s="32">
        <v>1</v>
      </c>
      <c r="AB77" s="32"/>
      <c r="AC77" s="15"/>
      <c r="AD77" s="15"/>
      <c r="AE77" s="15"/>
      <c r="AF77" s="15"/>
      <c r="AG77" s="15"/>
      <c r="AH77" s="15"/>
      <c r="AI77" s="1" t="str">
        <f>'Intitulés Q'!F77</f>
        <v xml:space="preserve">Nous sommes en capacité d'augmenter les tarifs </v>
      </c>
      <c r="AJ77" s="66" t="str">
        <f>IF('Saisies R'!C77="X",$AJ$4,IF('Saisies R'!D77="X",$AJ$3,IF('Saisies R'!E77="X",$AJ$2,IF('Saisies R'!F77="X",$AJ$1,""))))</f>
        <v/>
      </c>
      <c r="AK77" s="1">
        <v>1</v>
      </c>
      <c r="AL77" s="5">
        <v>1</v>
      </c>
      <c r="AM77" s="4" t="e">
        <f t="shared" si="11"/>
        <v>#VALUE!</v>
      </c>
      <c r="AN77" s="5">
        <f t="shared" ref="AN77:AN97" si="13">$AJ$1*AL77</f>
        <v>2</v>
      </c>
      <c r="AO77" s="5">
        <f t="shared" ref="AO77:AO97" si="14">$AJ$1*AL77</f>
        <v>2</v>
      </c>
      <c r="AP77" t="e">
        <f t="shared" ref="AP77:AP97" si="15">AM77+2</f>
        <v>#VALUE!</v>
      </c>
      <c r="AQ77" s="1">
        <f t="shared" si="12"/>
        <v>4</v>
      </c>
    </row>
    <row r="78" spans="2:43" ht="30">
      <c r="B78" s="148"/>
      <c r="C78" s="42" t="e">
        <f>(SUMIF($AA$73:$AA$97,1,$AP$69:$AP$97)+SUMIF($AB$73:$AB$97,1,$AP$69:$AP$97))/(SUMIF($AA$73:$AA$97,1,$AQ$69:$AQ$97)+SUMIF($AB$73:$AB$97,1,$AQ$69:$AQ$97))</f>
        <v>#VALUE!</v>
      </c>
      <c r="E78" s="150"/>
      <c r="F78" s="74" t="s">
        <v>30</v>
      </c>
      <c r="G78" s="7">
        <f>'Intitulés Q'!E78</f>
        <v>74</v>
      </c>
      <c r="H78" s="18"/>
      <c r="I78" s="19" t="s">
        <v>64</v>
      </c>
      <c r="J78" s="19">
        <v>1</v>
      </c>
      <c r="K78" s="15"/>
      <c r="L78" s="15"/>
      <c r="M78" s="15"/>
      <c r="N78" s="15"/>
      <c r="O78" s="15"/>
      <c r="P78" s="15"/>
      <c r="Q78" s="16"/>
      <c r="R78" s="20" t="s">
        <v>64</v>
      </c>
      <c r="S78" s="20">
        <v>1</v>
      </c>
      <c r="T78" s="15"/>
      <c r="U78" s="15"/>
      <c r="V78" s="15"/>
      <c r="W78" s="15"/>
      <c r="X78" s="15"/>
      <c r="Y78" s="15"/>
      <c r="Z78" s="16"/>
      <c r="AA78" s="32" t="s">
        <v>64</v>
      </c>
      <c r="AB78" s="32">
        <v>1</v>
      </c>
      <c r="AC78" s="15"/>
      <c r="AD78" s="15"/>
      <c r="AE78" s="15"/>
      <c r="AF78" s="15"/>
      <c r="AG78" s="15"/>
      <c r="AH78" s="15"/>
      <c r="AI78" s="1" t="str">
        <f>'Intitulés Q'!F78</f>
        <v>Nous pouvons réduire les coûts</v>
      </c>
      <c r="AJ78" s="66" t="str">
        <f>IF('Saisies R'!C78="X",$AJ$4,IF('Saisies R'!D78="X",$AJ$3,IF('Saisies R'!E78="X",$AJ$2,IF('Saisies R'!F78="X",$AJ$1,""))))</f>
        <v/>
      </c>
      <c r="AK78" s="1">
        <v>1</v>
      </c>
      <c r="AL78" s="5">
        <v>1</v>
      </c>
      <c r="AM78" s="4" t="e">
        <f t="shared" si="11"/>
        <v>#VALUE!</v>
      </c>
      <c r="AN78" s="5">
        <f t="shared" si="13"/>
        <v>2</v>
      </c>
      <c r="AO78" s="5">
        <f t="shared" si="14"/>
        <v>2</v>
      </c>
      <c r="AP78" t="e">
        <f t="shared" si="15"/>
        <v>#VALUE!</v>
      </c>
      <c r="AQ78" s="1">
        <f t="shared" si="12"/>
        <v>4</v>
      </c>
    </row>
    <row r="79" spans="2:43" ht="15" customHeight="1">
      <c r="B79" s="148"/>
      <c r="E79" s="144" t="s">
        <v>32</v>
      </c>
      <c r="F79" s="143" t="s">
        <v>27</v>
      </c>
      <c r="G79" s="7">
        <f>'Intitulés Q'!E79</f>
        <v>75</v>
      </c>
      <c r="H79" s="15"/>
      <c r="I79" s="15"/>
      <c r="J79" s="15"/>
      <c r="K79" s="21">
        <v>1</v>
      </c>
      <c r="L79" s="21" t="s">
        <v>64</v>
      </c>
      <c r="M79" s="21" t="s">
        <v>42</v>
      </c>
      <c r="N79" s="15"/>
      <c r="O79" s="15"/>
      <c r="P79" s="15"/>
      <c r="Q79" s="16"/>
      <c r="R79" s="15"/>
      <c r="S79" s="15"/>
      <c r="T79" s="15"/>
      <c r="U79" s="15"/>
      <c r="V79" s="15"/>
      <c r="W79" s="15"/>
      <c r="X79" s="15"/>
      <c r="Y79" s="15"/>
      <c r="Z79" s="16"/>
      <c r="AA79" s="15"/>
      <c r="AB79" s="15"/>
      <c r="AC79" s="33">
        <v>1</v>
      </c>
      <c r="AD79" s="33"/>
      <c r="AE79" s="33"/>
      <c r="AF79" s="15"/>
      <c r="AG79" s="15"/>
      <c r="AH79" s="15"/>
      <c r="AI79" s="1" t="str">
        <f>'Intitulés Q'!F79</f>
        <v>Nous pouvons utiliser moins de ressources coûteuses pour le même résultat</v>
      </c>
      <c r="AJ79" s="66" t="str">
        <f>IF('Saisies R'!C79="X",$AJ$4,IF('Saisies R'!D79="X",$AJ$3,IF('Saisies R'!E79="X",$AJ$2,IF('Saisies R'!F79="X",$AJ$1,""))))</f>
        <v/>
      </c>
      <c r="AK79" s="1">
        <v>1</v>
      </c>
      <c r="AL79" s="5">
        <v>1</v>
      </c>
      <c r="AM79" s="4" t="e">
        <f t="shared" si="11"/>
        <v>#VALUE!</v>
      </c>
      <c r="AN79" s="5">
        <f t="shared" si="13"/>
        <v>2</v>
      </c>
      <c r="AO79" s="5">
        <f t="shared" si="14"/>
        <v>2</v>
      </c>
      <c r="AP79" t="e">
        <f t="shared" si="15"/>
        <v>#VALUE!</v>
      </c>
      <c r="AQ79" s="1">
        <f t="shared" si="12"/>
        <v>4</v>
      </c>
    </row>
    <row r="80" spans="2:43">
      <c r="B80" s="148"/>
      <c r="E80" s="144"/>
      <c r="F80" s="143"/>
      <c r="G80" s="7">
        <f>'Intitulés Q'!E80</f>
        <v>76</v>
      </c>
      <c r="H80" s="15"/>
      <c r="I80" s="15"/>
      <c r="J80" s="15"/>
      <c r="K80" s="21">
        <v>1</v>
      </c>
      <c r="L80" s="21" t="s">
        <v>64</v>
      </c>
      <c r="M80" s="21" t="s">
        <v>64</v>
      </c>
      <c r="N80" s="15"/>
      <c r="O80" s="15"/>
      <c r="P80" s="15"/>
      <c r="Q80" s="16"/>
      <c r="R80" s="15"/>
      <c r="S80" s="15"/>
      <c r="T80" s="23">
        <v>1</v>
      </c>
      <c r="U80" s="23" t="s">
        <v>64</v>
      </c>
      <c r="V80" s="23" t="s">
        <v>64</v>
      </c>
      <c r="W80" s="15"/>
      <c r="X80" s="15"/>
      <c r="Y80" s="15"/>
      <c r="Z80" s="16"/>
      <c r="AA80" s="15"/>
      <c r="AB80" s="15"/>
      <c r="AC80" s="33">
        <v>1</v>
      </c>
      <c r="AD80" s="33"/>
      <c r="AE80" s="33"/>
      <c r="AF80" s="15"/>
      <c r="AG80" s="15"/>
      <c r="AH80" s="15"/>
      <c r="AI80" s="1" t="str">
        <f>'Intitulés Q'!F80</f>
        <v>Certaines ressources clé (matérielles, techniques) peuvent se trouver chez nos partenaires</v>
      </c>
      <c r="AJ80" s="66" t="str">
        <f>IF('Saisies R'!C80="X",$AJ$4,IF('Saisies R'!D80="X",$AJ$3,IF('Saisies R'!E80="X",$AJ$2,IF('Saisies R'!F80="X",$AJ$1,""))))</f>
        <v/>
      </c>
      <c r="AK80" s="1">
        <v>1</v>
      </c>
      <c r="AL80" s="5">
        <v>1</v>
      </c>
      <c r="AM80" s="4" t="e">
        <f t="shared" si="11"/>
        <v>#VALUE!</v>
      </c>
      <c r="AN80" s="5">
        <f t="shared" si="13"/>
        <v>2</v>
      </c>
      <c r="AO80" s="5">
        <f t="shared" si="14"/>
        <v>2</v>
      </c>
      <c r="AP80" t="e">
        <f t="shared" si="15"/>
        <v>#VALUE!</v>
      </c>
      <c r="AQ80" s="1">
        <f t="shared" si="12"/>
        <v>4</v>
      </c>
    </row>
    <row r="81" spans="2:43">
      <c r="B81" s="148"/>
      <c r="E81" s="144"/>
      <c r="F81" s="143"/>
      <c r="G81" s="7">
        <f>'Intitulés Q'!E81</f>
        <v>77</v>
      </c>
      <c r="H81" s="17">
        <v>1</v>
      </c>
      <c r="I81" s="15"/>
      <c r="J81" s="15"/>
      <c r="K81" s="15"/>
      <c r="L81" s="15"/>
      <c r="M81" s="15"/>
      <c r="N81" s="15"/>
      <c r="O81" s="15"/>
      <c r="P81" s="15"/>
      <c r="Q81" s="16"/>
      <c r="R81" s="15"/>
      <c r="S81" s="15"/>
      <c r="T81" s="15"/>
      <c r="U81" s="15"/>
      <c r="V81" s="15"/>
      <c r="W81" s="15"/>
      <c r="X81" s="15"/>
      <c r="Y81" s="15"/>
      <c r="Z81" s="16"/>
      <c r="AA81" s="15"/>
      <c r="AB81" s="15"/>
      <c r="AC81" s="33">
        <v>1</v>
      </c>
      <c r="AD81" s="33"/>
      <c r="AE81" s="33"/>
      <c r="AF81" s="15"/>
      <c r="AG81" s="15"/>
      <c r="AH81" s="15"/>
      <c r="AI81" s="1" t="str">
        <f>'Intitulés Q'!F81</f>
        <v xml:space="preserve">Nous avons des ressources humaines inexploitées </v>
      </c>
      <c r="AJ81" s="66" t="str">
        <f>IF('Saisies R'!C81="X",$AJ$4,IF('Saisies R'!D81="X",$AJ$3,IF('Saisies R'!E81="X",$AJ$2,IF('Saisies R'!F81="X",$AJ$1,""))))</f>
        <v/>
      </c>
      <c r="AK81" s="1">
        <v>1</v>
      </c>
      <c r="AL81" s="5">
        <v>1</v>
      </c>
      <c r="AM81" s="4" t="e">
        <f t="shared" si="11"/>
        <v>#VALUE!</v>
      </c>
      <c r="AN81" s="5">
        <f t="shared" si="13"/>
        <v>2</v>
      </c>
      <c r="AO81" s="5">
        <f t="shared" si="14"/>
        <v>2</v>
      </c>
      <c r="AP81" t="e">
        <f t="shared" si="15"/>
        <v>#VALUE!</v>
      </c>
      <c r="AQ81" s="1">
        <f t="shared" si="12"/>
        <v>4</v>
      </c>
    </row>
    <row r="82" spans="2:43">
      <c r="B82" s="148"/>
      <c r="E82" s="144"/>
      <c r="F82" s="143" t="s">
        <v>26</v>
      </c>
      <c r="G82" s="7">
        <f>'Intitulés Q'!E82</f>
        <v>78</v>
      </c>
      <c r="H82" s="15"/>
      <c r="I82" s="15"/>
      <c r="J82" s="15"/>
      <c r="K82" s="15"/>
      <c r="L82" s="15"/>
      <c r="M82" s="15"/>
      <c r="N82" s="15"/>
      <c r="O82" s="15"/>
      <c r="P82" s="15"/>
      <c r="Q82" s="16"/>
      <c r="R82" s="15"/>
      <c r="S82" s="15"/>
      <c r="T82" s="15"/>
      <c r="U82" s="15"/>
      <c r="V82" s="15"/>
      <c r="W82" s="15"/>
      <c r="X82" s="15"/>
      <c r="Y82" s="15"/>
      <c r="Z82" s="16"/>
      <c r="AA82" s="15"/>
      <c r="AB82" s="15"/>
      <c r="AC82" s="33"/>
      <c r="AD82" s="33">
        <v>1</v>
      </c>
      <c r="AE82" s="33"/>
      <c r="AF82" s="15"/>
      <c r="AG82" s="15"/>
      <c r="AH82" s="15"/>
      <c r="AI82" s="1" t="str">
        <f>'Intitulés Q'!F82</f>
        <v>Nous pouvons améliorer les performances de notre établissement en général</v>
      </c>
      <c r="AJ82" s="66" t="str">
        <f>IF('Saisies R'!C82="X",$AJ$4,IF('Saisies R'!D82="X",$AJ$3,IF('Saisies R'!E82="X",$AJ$2,IF('Saisies R'!F82="X",$AJ$1,""))))</f>
        <v/>
      </c>
      <c r="AK82" s="1">
        <v>1</v>
      </c>
      <c r="AL82" s="5">
        <v>1</v>
      </c>
      <c r="AM82" s="4" t="e">
        <f t="shared" si="11"/>
        <v>#VALUE!</v>
      </c>
      <c r="AN82" s="5">
        <f t="shared" si="13"/>
        <v>2</v>
      </c>
      <c r="AO82" s="5">
        <f t="shared" si="14"/>
        <v>2</v>
      </c>
      <c r="AP82" t="e">
        <f t="shared" si="15"/>
        <v>#VALUE!</v>
      </c>
      <c r="AQ82" s="1">
        <f t="shared" si="12"/>
        <v>4</v>
      </c>
    </row>
    <row r="83" spans="2:43">
      <c r="B83" s="148"/>
      <c r="E83" s="144"/>
      <c r="F83" s="143"/>
      <c r="G83" s="7">
        <f>'Intitulés Q'!E83</f>
        <v>79</v>
      </c>
      <c r="H83" s="15"/>
      <c r="I83" s="15"/>
      <c r="J83" s="15"/>
      <c r="K83" s="21">
        <v>1</v>
      </c>
      <c r="L83" s="21">
        <v>1</v>
      </c>
      <c r="M83" s="21" t="s">
        <v>64</v>
      </c>
      <c r="N83" s="15"/>
      <c r="O83" s="24">
        <v>1</v>
      </c>
      <c r="P83" s="15"/>
      <c r="Q83" s="16"/>
      <c r="R83" s="15"/>
      <c r="S83" s="15"/>
      <c r="T83" s="15"/>
      <c r="U83" s="15"/>
      <c r="V83" s="15"/>
      <c r="W83" s="15"/>
      <c r="X83" s="15"/>
      <c r="Y83" s="15"/>
      <c r="Z83" s="16"/>
      <c r="AA83" s="15"/>
      <c r="AB83" s="15"/>
      <c r="AC83" s="33"/>
      <c r="AD83" s="33">
        <v>1</v>
      </c>
      <c r="AE83" s="33"/>
      <c r="AF83" s="15"/>
      <c r="AG83" s="15"/>
      <c r="AH83" s="15"/>
      <c r="AI83" s="1" t="str">
        <f>'Intitulés Q'!F83</f>
        <v>Un meilleur équipement informatique augmenterait notre performance globale</v>
      </c>
      <c r="AJ83" s="66" t="str">
        <f>IF('Saisies R'!C83="X",$AJ$4,IF('Saisies R'!D83="X",$AJ$3,IF('Saisies R'!E83="X",$AJ$2,IF('Saisies R'!F83="X",$AJ$1,""))))</f>
        <v/>
      </c>
      <c r="AK83" s="1">
        <v>1</v>
      </c>
      <c r="AL83" s="5">
        <v>1</v>
      </c>
      <c r="AM83" s="4" t="e">
        <f t="shared" si="11"/>
        <v>#VALUE!</v>
      </c>
      <c r="AN83" s="5">
        <f t="shared" si="13"/>
        <v>2</v>
      </c>
      <c r="AO83" s="5">
        <f t="shared" si="14"/>
        <v>2</v>
      </c>
      <c r="AP83" t="e">
        <f t="shared" si="15"/>
        <v>#VALUE!</v>
      </c>
      <c r="AQ83" s="1">
        <f t="shared" si="12"/>
        <v>4</v>
      </c>
    </row>
    <row r="84" spans="2:43">
      <c r="B84" s="148"/>
      <c r="E84" s="144"/>
      <c r="F84" s="143" t="s">
        <v>25</v>
      </c>
      <c r="G84" s="7">
        <f>'Intitulés Q'!E84</f>
        <v>80</v>
      </c>
      <c r="H84" s="15"/>
      <c r="I84" s="15"/>
      <c r="J84" s="15"/>
      <c r="K84" s="15"/>
      <c r="L84" s="15"/>
      <c r="M84" s="15"/>
      <c r="N84" s="15"/>
      <c r="O84" s="15"/>
      <c r="P84" s="15"/>
      <c r="Q84" s="16"/>
      <c r="R84" s="20" t="s">
        <v>64</v>
      </c>
      <c r="S84" s="20">
        <v>1</v>
      </c>
      <c r="T84" s="23" t="s">
        <v>64</v>
      </c>
      <c r="U84" s="23">
        <v>1</v>
      </c>
      <c r="V84" s="23" t="s">
        <v>64</v>
      </c>
      <c r="W84" s="15"/>
      <c r="X84" s="15"/>
      <c r="Y84" s="15"/>
      <c r="Z84" s="16"/>
      <c r="AA84" s="15"/>
      <c r="AB84" s="15"/>
      <c r="AC84" s="33"/>
      <c r="AD84" s="33"/>
      <c r="AE84" s="33">
        <v>1</v>
      </c>
      <c r="AF84" s="15"/>
      <c r="AG84" s="15"/>
      <c r="AH84" s="15"/>
      <c r="AI84" s="1" t="str">
        <f>'Intitulés Q'!F84</f>
        <v>Des opportunités d'externalisation existent</v>
      </c>
      <c r="AJ84" s="66" t="str">
        <f>IF('Saisies R'!C84="X",$AJ$4,IF('Saisies R'!D84="X",$AJ$3,IF('Saisies R'!E84="X",$AJ$2,IF('Saisies R'!F84="X",$AJ$1,""))))</f>
        <v/>
      </c>
      <c r="AK84" s="1">
        <v>1</v>
      </c>
      <c r="AL84" s="5">
        <v>1</v>
      </c>
      <c r="AM84" s="4" t="e">
        <f t="shared" si="11"/>
        <v>#VALUE!</v>
      </c>
      <c r="AN84" s="5">
        <f t="shared" si="13"/>
        <v>2</v>
      </c>
      <c r="AO84" s="5">
        <f t="shared" si="14"/>
        <v>2</v>
      </c>
      <c r="AP84" t="e">
        <f t="shared" si="15"/>
        <v>#VALUE!</v>
      </c>
      <c r="AQ84" s="1">
        <f t="shared" si="12"/>
        <v>4</v>
      </c>
    </row>
    <row r="85" spans="2:43">
      <c r="B85" s="148"/>
      <c r="E85" s="144"/>
      <c r="F85" s="143"/>
      <c r="G85" s="7">
        <f>'Intitulés Q'!E85</f>
        <v>81</v>
      </c>
      <c r="H85" s="15"/>
      <c r="I85" s="15"/>
      <c r="J85" s="15"/>
      <c r="K85" s="21" t="s">
        <v>64</v>
      </c>
      <c r="L85" s="21" t="s">
        <v>64</v>
      </c>
      <c r="M85" s="21">
        <v>1</v>
      </c>
      <c r="N85" s="15"/>
      <c r="O85" s="15"/>
      <c r="P85" s="15"/>
      <c r="Q85" s="22">
        <v>1</v>
      </c>
      <c r="R85" s="15"/>
      <c r="S85" s="15"/>
      <c r="T85" s="15"/>
      <c r="U85" s="15"/>
      <c r="V85" s="15"/>
      <c r="W85" s="15"/>
      <c r="X85" s="15"/>
      <c r="Y85" s="15"/>
      <c r="Z85" s="16"/>
      <c r="AA85" s="15"/>
      <c r="AB85" s="15"/>
      <c r="AC85" s="33"/>
      <c r="AD85" s="33"/>
      <c r="AE85" s="33">
        <v>1</v>
      </c>
      <c r="AF85" s="15"/>
      <c r="AG85" s="15"/>
      <c r="AH85" s="15"/>
      <c r="AI85" s="1" t="str">
        <f>'Intitulés Q'!F85</f>
        <v>Un mode de fonctionnement en réseau nous aiderait à nous concentrer sur notre cœur d'activité</v>
      </c>
      <c r="AJ85" s="66" t="str">
        <f>IF('Saisies R'!C85="X",$AJ$4,IF('Saisies R'!D85="X",$AJ$3,IF('Saisies R'!E85="X",$AJ$2,IF('Saisies R'!F85="X",$AJ$1,""))))</f>
        <v/>
      </c>
      <c r="AK85" s="1">
        <v>1</v>
      </c>
      <c r="AL85" s="5">
        <v>1</v>
      </c>
      <c r="AM85" s="4" t="e">
        <f t="shared" si="11"/>
        <v>#VALUE!</v>
      </c>
      <c r="AN85" s="5">
        <f t="shared" si="13"/>
        <v>2</v>
      </c>
      <c r="AO85" s="5">
        <f t="shared" si="14"/>
        <v>2</v>
      </c>
      <c r="AP85" t="e">
        <f t="shared" si="15"/>
        <v>#VALUE!</v>
      </c>
      <c r="AQ85" s="1">
        <f t="shared" si="12"/>
        <v>4</v>
      </c>
    </row>
    <row r="86" spans="2:43">
      <c r="B86" s="148"/>
      <c r="E86" s="144"/>
      <c r="F86" s="143"/>
      <c r="G86" s="7">
        <f>'Intitulés Q'!E86</f>
        <v>82</v>
      </c>
      <c r="H86" s="15"/>
      <c r="I86" s="15"/>
      <c r="J86" s="15"/>
      <c r="K86" s="15"/>
      <c r="L86" s="15"/>
      <c r="M86" s="15"/>
      <c r="N86" s="15"/>
      <c r="O86" s="24">
        <v>1</v>
      </c>
      <c r="P86" s="15"/>
      <c r="Q86" s="16"/>
      <c r="R86" s="15"/>
      <c r="S86" s="15"/>
      <c r="T86" s="15"/>
      <c r="U86" s="15"/>
      <c r="V86" s="15"/>
      <c r="W86" s="15"/>
      <c r="X86" s="15"/>
      <c r="Y86" s="15"/>
      <c r="Z86" s="16"/>
      <c r="AA86" s="15"/>
      <c r="AB86" s="15"/>
      <c r="AC86" s="33"/>
      <c r="AD86" s="33"/>
      <c r="AE86" s="33">
        <v>1</v>
      </c>
      <c r="AF86" s="15"/>
      <c r="AG86" s="15"/>
      <c r="AH86" s="15"/>
      <c r="AI86" s="1" t="str">
        <f>'Intitulés Q'!F86</f>
        <v>Il existe des opportunités de toucher plus de familles par le biais de nos partenaires</v>
      </c>
      <c r="AJ86" s="66" t="str">
        <f>IF('Saisies R'!C86="X",$AJ$4,IF('Saisies R'!D86="X",$AJ$3,IF('Saisies R'!E86="X",$AJ$2,IF('Saisies R'!F86="X",$AJ$1,""))))</f>
        <v/>
      </c>
      <c r="AK86" s="1">
        <v>1</v>
      </c>
      <c r="AL86" s="5">
        <v>1</v>
      </c>
      <c r="AM86" s="4" t="e">
        <f t="shared" si="11"/>
        <v>#VALUE!</v>
      </c>
      <c r="AN86" s="5">
        <f t="shared" si="13"/>
        <v>2</v>
      </c>
      <c r="AO86" s="5">
        <f t="shared" si="14"/>
        <v>2</v>
      </c>
      <c r="AP86" t="e">
        <f t="shared" si="15"/>
        <v>#VALUE!</v>
      </c>
      <c r="AQ86" s="1">
        <f t="shared" si="12"/>
        <v>4</v>
      </c>
    </row>
    <row r="87" spans="2:43">
      <c r="B87" s="148"/>
      <c r="C87" s="42" t="e">
        <f>(SUMIF($AC$69:$AC$97,1,$AP$69:$AP$97)+SUMIF($AD$69:$AD$97,1,$AP$69:$AP$97)+SUMIF($AE$69:$AE$97,1,$AP$69:$AP$97))/(SUMIF($AC$69:$AC$97,1,$AQ$69:$AQ$97)+SUMIF($AD$69:$AD$97,1,$AQ$69:$AQ$97)+SUMIF($AE$69:$AE$97,1,$AQ$69:$AQ$97))</f>
        <v>#VALUE!</v>
      </c>
      <c r="E87" s="144"/>
      <c r="F87" s="143"/>
      <c r="G87" s="7">
        <f>'Intitulés Q'!E87</f>
        <v>83</v>
      </c>
      <c r="H87" s="17">
        <v>1</v>
      </c>
      <c r="I87" s="15"/>
      <c r="J87" s="15"/>
      <c r="K87" s="21">
        <v>1</v>
      </c>
      <c r="L87" s="21" t="s">
        <v>64</v>
      </c>
      <c r="M87" s="21">
        <v>1</v>
      </c>
      <c r="N87" s="15"/>
      <c r="O87" s="15"/>
      <c r="P87" s="15"/>
      <c r="Q87" s="16"/>
      <c r="R87" s="15"/>
      <c r="S87" s="15"/>
      <c r="T87" s="23" t="s">
        <v>64</v>
      </c>
      <c r="U87" s="23" t="s">
        <v>64</v>
      </c>
      <c r="V87" s="23">
        <v>1</v>
      </c>
      <c r="W87" s="15"/>
      <c r="X87" s="15"/>
      <c r="Y87" s="15"/>
      <c r="Z87" s="16"/>
      <c r="AA87" s="15"/>
      <c r="AB87" s="15"/>
      <c r="AC87" s="33"/>
      <c r="AD87" s="33"/>
      <c r="AE87" s="33">
        <v>1</v>
      </c>
      <c r="AF87" s="15"/>
      <c r="AG87" s="15"/>
      <c r="AH87" s="15"/>
      <c r="AI87" s="1" t="str">
        <f>'Intitulés Q'!F87</f>
        <v>Certains partenaires peuvent compléter notre proposition d'offre éducative</v>
      </c>
      <c r="AJ87" s="66" t="str">
        <f>IF('Saisies R'!C87="X",$AJ$4,IF('Saisies R'!D87="X",$AJ$3,IF('Saisies R'!E87="X",$AJ$2,IF('Saisies R'!F87="X",$AJ$1,""))))</f>
        <v/>
      </c>
      <c r="AK87" s="1">
        <v>1</v>
      </c>
      <c r="AL87" s="5">
        <v>1</v>
      </c>
      <c r="AM87" s="4" t="e">
        <f t="shared" si="11"/>
        <v>#VALUE!</v>
      </c>
      <c r="AN87" s="5">
        <f t="shared" si="13"/>
        <v>2</v>
      </c>
      <c r="AO87" s="5">
        <f t="shared" si="14"/>
        <v>2</v>
      </c>
      <c r="AP87" t="e">
        <f t="shared" si="15"/>
        <v>#VALUE!</v>
      </c>
      <c r="AQ87" s="1">
        <f t="shared" si="12"/>
        <v>4</v>
      </c>
    </row>
    <row r="88" spans="2:43" ht="15" customHeight="1">
      <c r="B88" s="148"/>
      <c r="E88" s="145" t="s">
        <v>31</v>
      </c>
      <c r="F88" s="143" t="s">
        <v>28</v>
      </c>
      <c r="G88" s="7">
        <f>'Intitulés Q'!E88</f>
        <v>84</v>
      </c>
      <c r="H88" s="15"/>
      <c r="I88" s="15"/>
      <c r="J88" s="15"/>
      <c r="K88" s="15"/>
      <c r="L88" s="15"/>
      <c r="M88" s="15"/>
      <c r="N88" s="15"/>
      <c r="O88" s="15"/>
      <c r="P88" s="15"/>
      <c r="Q88" s="16"/>
      <c r="R88" s="15"/>
      <c r="S88" s="15"/>
      <c r="T88" s="15"/>
      <c r="U88" s="15"/>
      <c r="V88" s="15"/>
      <c r="W88" s="15"/>
      <c r="X88" s="15"/>
      <c r="Y88" s="15"/>
      <c r="Z88" s="16"/>
      <c r="AA88" s="15"/>
      <c r="AB88" s="15"/>
      <c r="AC88" s="15"/>
      <c r="AD88" s="15"/>
      <c r="AE88" s="15"/>
      <c r="AF88" s="34">
        <v>1</v>
      </c>
      <c r="AG88" s="34"/>
      <c r="AH88" s="34"/>
      <c r="AI88" s="1" t="str">
        <f>'Intitulés Q'!F88</f>
        <v>Nous pouvons davantage profiter de l'augmentation des effectifs scolarisables</v>
      </c>
      <c r="AJ88" s="66" t="str">
        <f>IF('Saisies R'!C88="X",$AJ$4,IF('Saisies R'!D88="X",$AJ$3,IF('Saisies R'!E88="X",$AJ$2,IF('Saisies R'!F88="X",$AJ$1,""))))</f>
        <v/>
      </c>
      <c r="AK88" s="1">
        <v>1</v>
      </c>
      <c r="AL88" s="5">
        <v>1</v>
      </c>
      <c r="AM88" s="4" t="e">
        <f t="shared" si="11"/>
        <v>#VALUE!</v>
      </c>
      <c r="AN88" s="5">
        <f t="shared" si="13"/>
        <v>2</v>
      </c>
      <c r="AO88" s="5">
        <f t="shared" si="14"/>
        <v>2</v>
      </c>
      <c r="AP88" t="e">
        <f t="shared" si="15"/>
        <v>#VALUE!</v>
      </c>
      <c r="AQ88" s="1">
        <f t="shared" si="12"/>
        <v>4</v>
      </c>
    </row>
    <row r="89" spans="2:43">
      <c r="B89" s="148"/>
      <c r="E89" s="145"/>
      <c r="F89" s="143"/>
      <c r="G89" s="7">
        <f>'Intitulés Q'!E89</f>
        <v>85</v>
      </c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5"/>
      <c r="S89" s="15"/>
      <c r="T89" s="15"/>
      <c r="U89" s="15"/>
      <c r="V89" s="15"/>
      <c r="W89" s="15"/>
      <c r="X89" s="15"/>
      <c r="Y89" s="15"/>
      <c r="Z89" s="16"/>
      <c r="AA89" s="15"/>
      <c r="AB89" s="15"/>
      <c r="AC89" s="15"/>
      <c r="AD89" s="15"/>
      <c r="AE89" s="15"/>
      <c r="AF89" s="34">
        <v>1</v>
      </c>
      <c r="AG89" s="34"/>
      <c r="AH89" s="34"/>
      <c r="AI89" s="1" t="str">
        <f>'Intitulés Q'!F89</f>
        <v>Nous pouvons cibler de nouveaux types de familles</v>
      </c>
      <c r="AJ89" s="66" t="str">
        <f>IF('Saisies R'!C89="X",$AJ$4,IF('Saisies R'!D89="X",$AJ$3,IF('Saisies R'!E89="X",$AJ$2,IF('Saisies R'!F89="X",$AJ$1,""))))</f>
        <v/>
      </c>
      <c r="AK89" s="1">
        <v>1</v>
      </c>
      <c r="AL89" s="5">
        <v>1</v>
      </c>
      <c r="AM89" s="4" t="e">
        <f t="shared" si="11"/>
        <v>#VALUE!</v>
      </c>
      <c r="AN89" s="5">
        <f t="shared" si="13"/>
        <v>2</v>
      </c>
      <c r="AO89" s="5">
        <f t="shared" si="14"/>
        <v>2</v>
      </c>
      <c r="AP89" t="e">
        <f t="shared" si="15"/>
        <v>#VALUE!</v>
      </c>
      <c r="AQ89" s="1">
        <f t="shared" si="12"/>
        <v>4</v>
      </c>
    </row>
    <row r="90" spans="2:43">
      <c r="B90" s="148"/>
      <c r="E90" s="145"/>
      <c r="F90" s="143"/>
      <c r="G90" s="7">
        <f>'Intitulés Q'!E90</f>
        <v>86</v>
      </c>
      <c r="H90" s="17">
        <v>1</v>
      </c>
      <c r="I90" s="15"/>
      <c r="J90" s="15"/>
      <c r="K90" s="15"/>
      <c r="L90" s="15"/>
      <c r="M90" s="15"/>
      <c r="N90" s="15"/>
      <c r="O90" s="15"/>
      <c r="P90" s="15"/>
      <c r="Q90" s="16"/>
      <c r="R90" s="15"/>
      <c r="S90" s="15"/>
      <c r="T90" s="15"/>
      <c r="U90" s="15"/>
      <c r="V90" s="15"/>
      <c r="W90" s="15"/>
      <c r="X90" s="15"/>
      <c r="Y90" s="15"/>
      <c r="Z90" s="16"/>
      <c r="AA90" s="15"/>
      <c r="AB90" s="15"/>
      <c r="AC90" s="15"/>
      <c r="AD90" s="15"/>
      <c r="AE90" s="15"/>
      <c r="AF90" s="34">
        <v>1</v>
      </c>
      <c r="AG90" s="34"/>
      <c r="AH90" s="34"/>
      <c r="AI90" s="1" t="str">
        <f>'Intitulés Q'!F90</f>
        <v>Nous pouvons mieux satisfaire les familles en connaissant mieux les familles susceptibles de venir chez nous</v>
      </c>
      <c r="AJ90" s="66" t="str">
        <f>IF('Saisies R'!C90="X",$AJ$4,IF('Saisies R'!D90="X",$AJ$3,IF('Saisies R'!E90="X",$AJ$2,IF('Saisies R'!F90="X",$AJ$1,""))))</f>
        <v/>
      </c>
      <c r="AK90" s="1">
        <v>1</v>
      </c>
      <c r="AL90" s="5">
        <v>1</v>
      </c>
      <c r="AM90" s="4" t="e">
        <f t="shared" si="11"/>
        <v>#VALUE!</v>
      </c>
      <c r="AN90" s="5">
        <f t="shared" si="13"/>
        <v>2</v>
      </c>
      <c r="AO90" s="5">
        <f t="shared" si="14"/>
        <v>2</v>
      </c>
      <c r="AP90" t="e">
        <f t="shared" si="15"/>
        <v>#VALUE!</v>
      </c>
      <c r="AQ90" s="1">
        <f t="shared" si="12"/>
        <v>4</v>
      </c>
    </row>
    <row r="91" spans="2:43">
      <c r="B91" s="148"/>
      <c r="E91" s="145"/>
      <c r="F91" s="157" t="s">
        <v>105</v>
      </c>
      <c r="G91" s="7">
        <f>'Intitulés Q'!E91</f>
        <v>87</v>
      </c>
      <c r="H91" s="15"/>
      <c r="I91" s="15"/>
      <c r="J91" s="15"/>
      <c r="K91" s="15"/>
      <c r="L91" s="15"/>
      <c r="M91" s="15"/>
      <c r="N91" s="24" t="s">
        <v>64</v>
      </c>
      <c r="O91" s="24">
        <v>1</v>
      </c>
      <c r="P91" s="24" t="s">
        <v>64</v>
      </c>
      <c r="Q91" s="16"/>
      <c r="R91" s="15"/>
      <c r="S91" s="15"/>
      <c r="T91" s="15"/>
      <c r="U91" s="15"/>
      <c r="V91" s="15"/>
      <c r="W91" s="25" t="s">
        <v>64</v>
      </c>
      <c r="X91" s="25">
        <v>1</v>
      </c>
      <c r="Y91" s="25" t="s">
        <v>64</v>
      </c>
      <c r="Z91" s="16"/>
      <c r="AA91" s="15"/>
      <c r="AB91" s="15"/>
      <c r="AC91" s="15"/>
      <c r="AD91" s="15"/>
      <c r="AE91" s="15"/>
      <c r="AF91" s="34"/>
      <c r="AG91" s="34">
        <v>1</v>
      </c>
      <c r="AH91" s="34"/>
      <c r="AI91" s="1" t="str">
        <f>'Intitulés Q'!F91</f>
        <v xml:space="preserve">Notre capacité à accompagner des familles peut être davantage mise en avant </v>
      </c>
      <c r="AJ91" s="66" t="str">
        <f>IF('Saisies R'!C91="X",$AJ$4,IF('Saisies R'!D91="X",$AJ$3,IF('Saisies R'!E91="X",$AJ$2,IF('Saisies R'!F91="X",$AJ$1,""))))</f>
        <v/>
      </c>
      <c r="AK91" s="1">
        <v>1</v>
      </c>
      <c r="AL91" s="5">
        <v>1</v>
      </c>
      <c r="AM91" s="4" t="e">
        <f t="shared" si="11"/>
        <v>#VALUE!</v>
      </c>
      <c r="AN91" s="5">
        <f t="shared" si="13"/>
        <v>2</v>
      </c>
      <c r="AO91" s="5">
        <f t="shared" si="14"/>
        <v>2</v>
      </c>
      <c r="AP91" t="e">
        <f t="shared" si="15"/>
        <v>#VALUE!</v>
      </c>
      <c r="AQ91" s="1">
        <f t="shared" si="12"/>
        <v>4</v>
      </c>
    </row>
    <row r="92" spans="2:43">
      <c r="B92" s="148"/>
      <c r="E92" s="145"/>
      <c r="F92" s="157"/>
      <c r="G92" s="7">
        <f>'Intitulés Q'!E92</f>
        <v>88</v>
      </c>
      <c r="H92" s="15"/>
      <c r="I92" s="15"/>
      <c r="J92" s="15"/>
      <c r="K92" s="15"/>
      <c r="L92" s="15"/>
      <c r="M92" s="15"/>
      <c r="N92" s="24" t="s">
        <v>64</v>
      </c>
      <c r="O92" s="24">
        <v>1</v>
      </c>
      <c r="P92" s="24" t="s">
        <v>64</v>
      </c>
      <c r="Q92" s="16"/>
      <c r="R92" s="15"/>
      <c r="S92" s="15"/>
      <c r="T92" s="15"/>
      <c r="U92" s="15"/>
      <c r="V92" s="15"/>
      <c r="W92" s="15"/>
      <c r="X92" s="15"/>
      <c r="Y92" s="15"/>
      <c r="Z92" s="16"/>
      <c r="AA92" s="15"/>
      <c r="AB92" s="15"/>
      <c r="AC92" s="15"/>
      <c r="AD92" s="15"/>
      <c r="AE92" s="15"/>
      <c r="AF92" s="34"/>
      <c r="AG92" s="34">
        <v>1</v>
      </c>
      <c r="AH92" s="34"/>
      <c r="AI92" s="1" t="str">
        <f>'Intitulés Q'!F92</f>
        <v>Nous pouvons resserrer nos relations avec les familles</v>
      </c>
      <c r="AJ92" s="66" t="str">
        <f>IF('Saisies R'!C92="X",$AJ$4,IF('Saisies R'!D92="X",$AJ$3,IF('Saisies R'!E92="X",$AJ$2,IF('Saisies R'!F92="X",$AJ$1,""))))</f>
        <v/>
      </c>
      <c r="AK92" s="1">
        <v>1</v>
      </c>
      <c r="AL92" s="5">
        <v>1</v>
      </c>
      <c r="AM92" s="4" t="e">
        <f t="shared" si="11"/>
        <v>#VALUE!</v>
      </c>
      <c r="AN92" s="5">
        <f t="shared" si="13"/>
        <v>2</v>
      </c>
      <c r="AO92" s="5">
        <f t="shared" si="14"/>
        <v>2</v>
      </c>
      <c r="AP92" t="e">
        <f t="shared" si="15"/>
        <v>#VALUE!</v>
      </c>
      <c r="AQ92" s="1">
        <f t="shared" si="12"/>
        <v>4</v>
      </c>
    </row>
    <row r="93" spans="2:43">
      <c r="B93" s="148"/>
      <c r="E93" s="145"/>
      <c r="F93" s="157"/>
      <c r="G93" s="7">
        <f>'Intitulés Q'!E93</f>
        <v>89</v>
      </c>
      <c r="H93" s="15"/>
      <c r="I93" s="15"/>
      <c r="J93" s="15"/>
      <c r="K93" s="15"/>
      <c r="L93" s="21">
        <v>1</v>
      </c>
      <c r="M93" s="15"/>
      <c r="N93" s="15"/>
      <c r="O93" s="15"/>
      <c r="P93" s="15"/>
      <c r="Q93" s="16"/>
      <c r="R93" s="15"/>
      <c r="S93" s="15"/>
      <c r="T93" s="15"/>
      <c r="U93" s="15"/>
      <c r="V93" s="15"/>
      <c r="W93" s="25" t="s">
        <v>64</v>
      </c>
      <c r="X93" s="25">
        <v>1</v>
      </c>
      <c r="Y93" s="25">
        <v>1</v>
      </c>
      <c r="Z93" s="16"/>
      <c r="AA93" s="15"/>
      <c r="AB93" s="15"/>
      <c r="AC93" s="15"/>
      <c r="AD93" s="15"/>
      <c r="AE93" s="15"/>
      <c r="AF93" s="34"/>
      <c r="AG93" s="34">
        <v>1</v>
      </c>
      <c r="AH93" s="34"/>
      <c r="AI93" s="1" t="str">
        <f>'Intitulés Q'!F93</f>
        <v>Nous pouvons améliorer la personnalisation du lien avec les familles</v>
      </c>
      <c r="AJ93" s="66" t="str">
        <f>IF('Saisies R'!C93="X",$AJ$4,IF('Saisies R'!D93="X",$AJ$3,IF('Saisies R'!E93="X",$AJ$2,IF('Saisies R'!F93="X",$AJ$1,""))))</f>
        <v/>
      </c>
      <c r="AK93" s="1">
        <v>1</v>
      </c>
      <c r="AL93" s="5">
        <v>1</v>
      </c>
      <c r="AM93" s="4" t="e">
        <f t="shared" si="11"/>
        <v>#VALUE!</v>
      </c>
      <c r="AN93" s="5">
        <f t="shared" si="13"/>
        <v>2</v>
      </c>
      <c r="AO93" s="5">
        <f t="shared" si="14"/>
        <v>2</v>
      </c>
      <c r="AP93" t="e">
        <f t="shared" si="15"/>
        <v>#VALUE!</v>
      </c>
      <c r="AQ93" s="1">
        <f t="shared" si="12"/>
        <v>4</v>
      </c>
    </row>
    <row r="94" spans="2:43">
      <c r="B94" s="148"/>
      <c r="E94" s="145"/>
      <c r="F94" s="157"/>
      <c r="G94" s="7">
        <f>'Intitulés Q'!E94</f>
        <v>90</v>
      </c>
      <c r="H94" s="15"/>
      <c r="I94" s="15"/>
      <c r="J94" s="15"/>
      <c r="K94" s="15"/>
      <c r="L94" s="21">
        <v>1</v>
      </c>
      <c r="M94" s="15"/>
      <c r="N94" s="15"/>
      <c r="O94" s="15"/>
      <c r="P94" s="15"/>
      <c r="Q94" s="16"/>
      <c r="R94" s="15"/>
      <c r="S94" s="15"/>
      <c r="T94" s="15"/>
      <c r="U94" s="15"/>
      <c r="V94" s="15"/>
      <c r="W94" s="15"/>
      <c r="X94" s="15"/>
      <c r="Y94" s="15"/>
      <c r="Z94" s="16"/>
      <c r="AA94" s="15"/>
      <c r="AB94" s="15"/>
      <c r="AC94" s="15"/>
      <c r="AD94" s="15"/>
      <c r="AE94" s="15"/>
      <c r="AF94" s="34"/>
      <c r="AG94" s="34"/>
      <c r="AH94" s="34">
        <v>1</v>
      </c>
      <c r="AI94" s="1" t="str">
        <f>'Intitulés Q'!F94</f>
        <v>Nous pouvons automatiser certaines interactions avec les familles sans dégrader la relation</v>
      </c>
      <c r="AJ94" s="66" t="str">
        <f>IF('Saisies R'!C94="X",$AJ$4,IF('Saisies R'!D94="X",$AJ$3,IF('Saisies R'!E94="X",$AJ$2,IF('Saisies R'!F94="X",$AJ$1,""))))</f>
        <v/>
      </c>
      <c r="AK94" s="1">
        <v>1</v>
      </c>
      <c r="AL94" s="5">
        <v>1</v>
      </c>
      <c r="AM94" s="4" t="e">
        <f t="shared" si="11"/>
        <v>#VALUE!</v>
      </c>
      <c r="AN94" s="5">
        <f t="shared" si="13"/>
        <v>2</v>
      </c>
      <c r="AO94" s="5">
        <f t="shared" si="14"/>
        <v>2</v>
      </c>
      <c r="AP94" t="e">
        <f t="shared" si="15"/>
        <v>#VALUE!</v>
      </c>
      <c r="AQ94" s="1">
        <f t="shared" si="12"/>
        <v>4</v>
      </c>
    </row>
    <row r="95" spans="2:43">
      <c r="B95" s="148"/>
      <c r="E95" s="145"/>
      <c r="F95" s="157" t="s">
        <v>106</v>
      </c>
      <c r="G95" s="7">
        <f>'Intitulés Q'!E95</f>
        <v>91</v>
      </c>
      <c r="H95" s="15"/>
      <c r="I95" s="15"/>
      <c r="J95" s="15"/>
      <c r="K95" s="15"/>
      <c r="L95" s="15"/>
      <c r="M95" s="15"/>
      <c r="N95" s="15"/>
      <c r="O95" s="24">
        <v>1</v>
      </c>
      <c r="P95" s="15"/>
      <c r="Q95" s="16"/>
      <c r="R95" s="20" t="s">
        <v>64</v>
      </c>
      <c r="S95" s="20">
        <v>1</v>
      </c>
      <c r="T95" s="15"/>
      <c r="U95" s="15"/>
      <c r="V95" s="15"/>
      <c r="W95" s="15"/>
      <c r="X95" s="15"/>
      <c r="Y95" s="15"/>
      <c r="Z95" s="16"/>
      <c r="AA95" s="15"/>
      <c r="AB95" s="15"/>
      <c r="AC95" s="15"/>
      <c r="AD95" s="15"/>
      <c r="AE95" s="15"/>
      <c r="AF95" s="34"/>
      <c r="AG95" s="34"/>
      <c r="AH95" s="34">
        <v>1</v>
      </c>
      <c r="AI95" s="1" t="str">
        <f>'Intitulés Q'!F95</f>
        <v>Nous pouvons améliorer la rentabilité et la performance de certains canaux de communication</v>
      </c>
      <c r="AJ95" s="66" t="str">
        <f>IF('Saisies R'!C95="X",$AJ$4,IF('Saisies R'!D95="X",$AJ$3,IF('Saisies R'!E95="X",$AJ$2,IF('Saisies R'!F95="X",$AJ$1,""))))</f>
        <v/>
      </c>
      <c r="AK95" s="1">
        <v>1</v>
      </c>
      <c r="AL95" s="5">
        <v>1</v>
      </c>
      <c r="AM95" s="4" t="e">
        <f t="shared" si="11"/>
        <v>#VALUE!</v>
      </c>
      <c r="AN95" s="5">
        <f t="shared" si="13"/>
        <v>2</v>
      </c>
      <c r="AO95" s="5">
        <f t="shared" si="14"/>
        <v>2</v>
      </c>
      <c r="AP95" t="e">
        <f t="shared" si="15"/>
        <v>#VALUE!</v>
      </c>
      <c r="AQ95" s="1">
        <f t="shared" si="12"/>
        <v>4</v>
      </c>
    </row>
    <row r="96" spans="2:43">
      <c r="B96" s="148"/>
      <c r="E96" s="145"/>
      <c r="F96" s="157"/>
      <c r="G96" s="7">
        <f>'Intitulés Q'!E96</f>
        <v>92</v>
      </c>
      <c r="H96" s="15"/>
      <c r="I96" s="15"/>
      <c r="J96" s="15"/>
      <c r="K96" s="15"/>
      <c r="L96" s="15"/>
      <c r="M96" s="15"/>
      <c r="N96" s="15"/>
      <c r="O96" s="15"/>
      <c r="P96" s="24">
        <v>1</v>
      </c>
      <c r="Q96" s="16"/>
      <c r="R96" s="15"/>
      <c r="S96" s="15"/>
      <c r="T96" s="15"/>
      <c r="U96" s="15"/>
      <c r="V96" s="15"/>
      <c r="W96" s="15"/>
      <c r="X96" s="15"/>
      <c r="Y96" s="15"/>
      <c r="Z96" s="16"/>
      <c r="AA96" s="15"/>
      <c r="AB96" s="15"/>
      <c r="AC96" s="15"/>
      <c r="AD96" s="15"/>
      <c r="AE96" s="15"/>
      <c r="AF96" s="34"/>
      <c r="AG96" s="34"/>
      <c r="AH96" s="34">
        <v>1</v>
      </c>
      <c r="AI96" s="1" t="str">
        <f>'Intitulés Q'!F96</f>
        <v>Nous pouvons trouver de nouveaux canaux de communication</v>
      </c>
      <c r="AJ96" s="66" t="str">
        <f>IF('Saisies R'!C96="X",$AJ$4,IF('Saisies R'!D96="X",$AJ$3,IF('Saisies R'!E96="X",$AJ$2,IF('Saisies R'!F96="X",$AJ$1,""))))</f>
        <v/>
      </c>
      <c r="AK96" s="1">
        <v>1</v>
      </c>
      <c r="AL96" s="5">
        <v>1</v>
      </c>
      <c r="AM96" s="4" t="e">
        <f t="shared" si="11"/>
        <v>#VALUE!</v>
      </c>
      <c r="AN96" s="5">
        <f t="shared" si="13"/>
        <v>2</v>
      </c>
      <c r="AO96" s="5">
        <f t="shared" si="14"/>
        <v>2</v>
      </c>
      <c r="AP96" t="e">
        <f t="shared" si="15"/>
        <v>#VALUE!</v>
      </c>
      <c r="AQ96" s="1">
        <f t="shared" si="12"/>
        <v>4</v>
      </c>
    </row>
    <row r="97" spans="2:43">
      <c r="B97" s="148"/>
      <c r="C97" s="42" t="e">
        <f>(SUMIF($AF$69:$AF$97,1,$AP$69:$AP$97)+SUMIF($AG$69:$AG$97,1,$AP$69:$AP$97)+SUMIF($AH$69:$AH$97,1,$AP$69:$AP$97))/(SUMIF($AF$69:$AF$97,1,$AQ$69:$AQ$97)+SUMIF($AG$69:$AG$97,1,$AQ$69:$AQ$97)+SUMIF($AH$69:$AH$97,1,$AQ$69:$AQ$97))</f>
        <v>#VALUE!</v>
      </c>
      <c r="E97" s="145"/>
      <c r="F97" s="157"/>
      <c r="G97" s="7">
        <f>'Intitulés Q'!E97</f>
        <v>93</v>
      </c>
      <c r="H97" s="15"/>
      <c r="I97" s="15"/>
      <c r="J97" s="15"/>
      <c r="K97" s="15"/>
      <c r="L97" s="15"/>
      <c r="M97" s="15"/>
      <c r="N97" s="24" t="s">
        <v>64</v>
      </c>
      <c r="O97" s="24" t="s">
        <v>64</v>
      </c>
      <c r="P97" s="24">
        <v>1</v>
      </c>
      <c r="Q97" s="16"/>
      <c r="R97" s="15"/>
      <c r="S97" s="15"/>
      <c r="T97" s="15"/>
      <c r="U97" s="15"/>
      <c r="V97" s="15"/>
      <c r="W97" s="15"/>
      <c r="X97" s="15"/>
      <c r="Y97" s="15"/>
      <c r="Z97" s="16"/>
      <c r="AA97" s="15"/>
      <c r="AB97" s="15"/>
      <c r="AC97" s="15"/>
      <c r="AD97" s="15"/>
      <c r="AE97" s="15"/>
      <c r="AF97" s="34"/>
      <c r="AG97" s="34"/>
      <c r="AH97" s="34">
        <v>1</v>
      </c>
      <c r="AI97" s="1" t="str">
        <f>'Intitulés Q'!F97</f>
        <v>Nous pouvons davantage adapter nos canaux de communication aux types de familles que nous ciblons</v>
      </c>
      <c r="AJ97" s="66" t="str">
        <f>IF('Saisies R'!C97="X",$AJ$4,IF('Saisies R'!D97="X",$AJ$3,IF('Saisies R'!E97="X",$AJ$2,IF('Saisies R'!F97="X",$AJ$1,""))))</f>
        <v/>
      </c>
      <c r="AK97" s="1">
        <v>1</v>
      </c>
      <c r="AL97" s="5">
        <v>1</v>
      </c>
      <c r="AM97" s="4" t="e">
        <f t="shared" si="11"/>
        <v>#VALUE!</v>
      </c>
      <c r="AN97" s="5">
        <f t="shared" si="13"/>
        <v>2</v>
      </c>
      <c r="AO97" s="5">
        <f t="shared" si="14"/>
        <v>2</v>
      </c>
      <c r="AP97" t="e">
        <f t="shared" si="15"/>
        <v>#VALUE!</v>
      </c>
      <c r="AQ97" s="1">
        <f t="shared" si="12"/>
        <v>4</v>
      </c>
    </row>
    <row r="100" spans="2:43">
      <c r="C100" s="1" t="s">
        <v>64</v>
      </c>
    </row>
  </sheetData>
  <mergeCells count="43">
    <mergeCell ref="F82:F83"/>
    <mergeCell ref="F84:F87"/>
    <mergeCell ref="E88:E97"/>
    <mergeCell ref="F88:F90"/>
    <mergeCell ref="F91:F94"/>
    <mergeCell ref="F95:F97"/>
    <mergeCell ref="E62:E68"/>
    <mergeCell ref="F62:F65"/>
    <mergeCell ref="F66:F67"/>
    <mergeCell ref="B69:B97"/>
    <mergeCell ref="E69:E72"/>
    <mergeCell ref="F69:F72"/>
    <mergeCell ref="E73:E78"/>
    <mergeCell ref="F73:F77"/>
    <mergeCell ref="E79:E87"/>
    <mergeCell ref="F79:F81"/>
    <mergeCell ref="B48:B68"/>
    <mergeCell ref="E48:E49"/>
    <mergeCell ref="F48:F49"/>
    <mergeCell ref="E50:E54"/>
    <mergeCell ref="F50:F52"/>
    <mergeCell ref="F53:F54"/>
    <mergeCell ref="E55:E61"/>
    <mergeCell ref="F55:F56"/>
    <mergeCell ref="F57:F58"/>
    <mergeCell ref="F59:F61"/>
    <mergeCell ref="F21:F25"/>
    <mergeCell ref="F26:F32"/>
    <mergeCell ref="F33:F37"/>
    <mergeCell ref="E38:E47"/>
    <mergeCell ref="F38:F40"/>
    <mergeCell ref="F41:F43"/>
    <mergeCell ref="F44:F47"/>
    <mergeCell ref="H1:N1"/>
    <mergeCell ref="Q1:W1"/>
    <mergeCell ref="Z1:AF1"/>
    <mergeCell ref="B4:B47"/>
    <mergeCell ref="E13:E20"/>
    <mergeCell ref="F13:F17"/>
    <mergeCell ref="F18:F20"/>
    <mergeCell ref="E21:E37"/>
    <mergeCell ref="E5:E12"/>
    <mergeCell ref="F5:F12"/>
  </mergeCells>
  <phoneticPr fontId="15" type="noConversion"/>
  <conditionalFormatting sqref="AI12">
    <cfRule type="iconSet" priority="2">
      <iconSet>
        <cfvo type="percent" val="0"/>
        <cfvo type="percent" val="33"/>
        <cfvo type="percent" val="67"/>
      </iconSet>
    </cfRule>
  </conditionalFormatting>
  <conditionalFormatting sqref="AM12">
    <cfRule type="iconSet" priority="1">
      <iconSet>
        <cfvo type="percent" val="0"/>
        <cfvo type="num" val="0"/>
        <cfvo type="num" val="1"/>
      </iconSet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Z64"/>
  <sheetViews>
    <sheetView showGridLines="0" topLeftCell="G16" workbookViewId="0">
      <selection activeCell="AD45" sqref="AD45"/>
    </sheetView>
  </sheetViews>
  <sheetFormatPr baseColWidth="10" defaultRowHeight="15" x14ac:dyDescent="0"/>
  <cols>
    <col min="1" max="6" width="10.83203125" style="84"/>
    <col min="7" max="7" width="12.6640625" style="84" customWidth="1"/>
    <col min="8" max="13" width="10.83203125" style="84"/>
    <col min="14" max="14" width="14.33203125" style="84" customWidth="1"/>
    <col min="15" max="15" width="15.5" style="84" customWidth="1"/>
    <col min="16" max="16" width="5.1640625" style="84" customWidth="1"/>
    <col min="17" max="17" width="9.6640625" style="84" customWidth="1"/>
    <col min="18" max="16384" width="10.83203125" style="84"/>
  </cols>
  <sheetData>
    <row r="1" spans="3:26" ht="18">
      <c r="C1" s="83"/>
      <c r="D1" s="83"/>
      <c r="E1" s="123" t="str">
        <f>#REF!</f>
        <v>Etablissement XXXXXXXX</v>
      </c>
      <c r="F1" s="83"/>
      <c r="G1" s="83"/>
      <c r="H1" s="83"/>
      <c r="I1" s="83"/>
      <c r="J1" s="83"/>
      <c r="K1" s="83"/>
      <c r="L1" s="83"/>
      <c r="M1" s="83"/>
      <c r="O1" s="85"/>
      <c r="P1" s="124" t="str">
        <f>#REF!</f>
        <v>Etablissement XXXXXXXX</v>
      </c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3:26" ht="42" customHeight="1">
      <c r="C2" s="174" t="s">
        <v>123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O2" s="175" t="s">
        <v>147</v>
      </c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85"/>
    </row>
    <row r="3" spans="3:26" ht="15" customHeight="1">
      <c r="F3" s="86"/>
    </row>
    <row r="4" spans="3:26" ht="15" customHeight="1"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3:26" ht="15" customHeight="1"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3:26" ht="15" customHeight="1">
      <c r="F6" s="86"/>
    </row>
    <row r="7" spans="3:26" ht="15" customHeight="1">
      <c r="F7" s="86"/>
    </row>
    <row r="8" spans="3:26" ht="15" customHeight="1">
      <c r="F8" s="86"/>
    </row>
    <row r="9" spans="3:26" ht="15" customHeight="1">
      <c r="F9" s="86"/>
    </row>
    <row r="10" spans="3:26" ht="15" customHeight="1">
      <c r="F10" s="86"/>
    </row>
    <row r="11" spans="3:26" ht="15" customHeight="1">
      <c r="F11" s="86"/>
    </row>
    <row r="12" spans="3:26" ht="15" customHeight="1">
      <c r="F12" s="86"/>
    </row>
    <row r="13" spans="3:26" ht="15" customHeight="1">
      <c r="F13" s="86"/>
    </row>
    <row r="14" spans="3:26" ht="15" customHeight="1">
      <c r="F14" s="86"/>
    </row>
    <row r="15" spans="3:26" ht="15" customHeight="1">
      <c r="F15" s="86"/>
    </row>
    <row r="16" spans="3:26" ht="15" customHeight="1">
      <c r="F16" s="86"/>
    </row>
    <row r="17" spans="3:12" ht="15" customHeight="1">
      <c r="F17" s="86"/>
    </row>
    <row r="18" spans="3:12" ht="15" customHeight="1">
      <c r="F18" s="86"/>
    </row>
    <row r="19" spans="3:12" ht="15" customHeight="1">
      <c r="F19" s="86"/>
    </row>
    <row r="20" spans="3:12" ht="15" customHeight="1">
      <c r="F20" s="86"/>
    </row>
    <row r="21" spans="3:12" ht="15" customHeight="1">
      <c r="F21" s="86"/>
    </row>
    <row r="22" spans="3:12" ht="15" customHeight="1">
      <c r="F22" s="86"/>
    </row>
    <row r="23" spans="3:12" ht="15" customHeight="1">
      <c r="F23" s="86"/>
    </row>
    <row r="24" spans="3:12" ht="15" customHeight="1">
      <c r="F24" s="86"/>
    </row>
    <row r="25" spans="3:12" ht="15" customHeight="1">
      <c r="F25" s="86"/>
    </row>
    <row r="26" spans="3:12" ht="89" customHeight="1">
      <c r="C26" s="163" t="s">
        <v>115</v>
      </c>
      <c r="D26" s="163"/>
      <c r="E26" s="171" t="s">
        <v>146</v>
      </c>
      <c r="F26" s="171"/>
      <c r="G26" s="171"/>
      <c r="H26" s="176" t="s">
        <v>114</v>
      </c>
      <c r="I26" s="176"/>
      <c r="J26" s="176"/>
      <c r="K26" s="160" t="s">
        <v>126</v>
      </c>
      <c r="L26" s="160"/>
    </row>
    <row r="27" spans="3:12" ht="15" customHeight="1">
      <c r="C27" s="163"/>
      <c r="D27" s="163"/>
      <c r="E27" s="171"/>
      <c r="F27" s="171"/>
      <c r="G27" s="171"/>
      <c r="H27" s="176"/>
      <c r="I27" s="176"/>
      <c r="J27" s="176"/>
      <c r="K27" s="160"/>
      <c r="L27" s="160"/>
    </row>
    <row r="28" spans="3:12" ht="15" customHeight="1">
      <c r="F28" s="86"/>
    </row>
    <row r="29" spans="3:12" ht="15" customHeight="1">
      <c r="F29" s="86"/>
    </row>
    <row r="30" spans="3:12" ht="15" customHeight="1">
      <c r="F30" s="86"/>
    </row>
    <row r="31" spans="3:12" ht="15" customHeight="1">
      <c r="F31" s="86"/>
    </row>
    <row r="32" spans="3:12" ht="15" customHeight="1">
      <c r="F32" s="86"/>
    </row>
    <row r="33" spans="6:26" ht="15" customHeight="1">
      <c r="F33" s="86"/>
    </row>
    <row r="34" spans="6:26" ht="15" customHeight="1">
      <c r="F34" s="86"/>
    </row>
    <row r="35" spans="6:26" ht="15" customHeight="1">
      <c r="F35" s="86"/>
    </row>
    <row r="36" spans="6:26" ht="30" customHeight="1">
      <c r="F36" s="86"/>
      <c r="G36" s="171" t="s">
        <v>127</v>
      </c>
      <c r="N36" s="172" t="s">
        <v>144</v>
      </c>
    </row>
    <row r="37" spans="6:26" ht="40" customHeight="1">
      <c r="F37" s="86"/>
      <c r="G37" s="171"/>
      <c r="N37" s="173"/>
    </row>
    <row r="38" spans="6:26" ht="34" customHeight="1">
      <c r="G38" s="171"/>
      <c r="N38" s="173"/>
    </row>
    <row r="39" spans="6:26" ht="34" customHeight="1">
      <c r="G39" s="171"/>
      <c r="N39" s="168" t="s">
        <v>128</v>
      </c>
    </row>
    <row r="40" spans="6:26" ht="30" customHeight="1">
      <c r="G40" s="159" t="s">
        <v>145</v>
      </c>
      <c r="N40" s="170"/>
    </row>
    <row r="41" spans="6:26" ht="38" customHeight="1">
      <c r="G41" s="159"/>
      <c r="N41" s="170"/>
      <c r="P41" s="84" t="s">
        <v>64</v>
      </c>
    </row>
    <row r="42" spans="6:26" ht="37" customHeight="1">
      <c r="G42" s="159"/>
      <c r="N42" s="170"/>
    </row>
    <row r="43" spans="6:26">
      <c r="G43" s="159"/>
      <c r="N43" s="170"/>
    </row>
    <row r="44" spans="6:26">
      <c r="G44" s="159"/>
      <c r="N44" s="170"/>
    </row>
    <row r="45" spans="6:26">
      <c r="G45" s="159"/>
      <c r="N45" s="170"/>
    </row>
    <row r="46" spans="6:26">
      <c r="G46" s="159"/>
      <c r="N46" s="170"/>
    </row>
    <row r="47" spans="6:26">
      <c r="G47" s="159"/>
      <c r="N47" s="170"/>
    </row>
    <row r="48" spans="6:26" ht="15" customHeight="1">
      <c r="G48" s="159"/>
      <c r="N48" s="170"/>
      <c r="Q48" s="163" t="s">
        <v>129</v>
      </c>
      <c r="R48" s="164"/>
      <c r="S48" s="166" t="s">
        <v>130</v>
      </c>
      <c r="T48" s="167"/>
      <c r="U48" s="167"/>
      <c r="V48" s="168" t="s">
        <v>131</v>
      </c>
      <c r="W48" s="169"/>
      <c r="X48" s="160" t="s">
        <v>132</v>
      </c>
      <c r="Y48" s="161"/>
      <c r="Z48" s="161"/>
    </row>
    <row r="49" spans="1:26">
      <c r="Q49" s="165"/>
      <c r="R49" s="165"/>
      <c r="S49" s="162"/>
      <c r="T49" s="162"/>
      <c r="U49" s="162"/>
      <c r="V49" s="162"/>
      <c r="W49" s="162"/>
      <c r="X49" s="162"/>
      <c r="Y49" s="162"/>
      <c r="Z49" s="162"/>
    </row>
    <row r="53" spans="1:26">
      <c r="Q53" s="87" t="s">
        <v>5</v>
      </c>
      <c r="R53" s="88"/>
      <c r="S53" s="88"/>
      <c r="T53" s="88"/>
      <c r="U53" s="88"/>
      <c r="V53" s="88"/>
      <c r="W53" s="88"/>
      <c r="X53" s="88"/>
      <c r="Y53" s="88"/>
    </row>
    <row r="54" spans="1:26">
      <c r="Q54" s="89"/>
      <c r="R54" s="89"/>
      <c r="S54" s="89"/>
      <c r="T54" s="89"/>
      <c r="U54" s="89"/>
      <c r="V54" s="89"/>
      <c r="W54" s="89"/>
      <c r="X54" s="89"/>
      <c r="Y54" s="89"/>
    </row>
    <row r="55" spans="1:26">
      <c r="Q55" s="89" t="s">
        <v>0</v>
      </c>
      <c r="R55" s="89"/>
      <c r="S55" s="89"/>
      <c r="T55" s="89"/>
      <c r="U55" s="89"/>
      <c r="V55" s="89"/>
      <c r="W55" s="89"/>
      <c r="X55" s="89"/>
      <c r="Y55" s="89"/>
    </row>
    <row r="56" spans="1:26">
      <c r="Q56" s="89"/>
      <c r="R56" s="89"/>
      <c r="S56" s="89"/>
      <c r="T56" s="89"/>
      <c r="U56" s="89"/>
      <c r="V56" s="89"/>
      <c r="W56" s="89"/>
      <c r="X56" s="89"/>
      <c r="Y56" s="89"/>
    </row>
    <row r="57" spans="1:26">
      <c r="A57" s="90"/>
      <c r="B57" s="90"/>
      <c r="Q57" s="89" t="s">
        <v>1</v>
      </c>
      <c r="R57" s="89"/>
      <c r="S57" s="89"/>
      <c r="T57" s="89"/>
      <c r="U57" s="89"/>
      <c r="V57" s="89"/>
      <c r="W57" s="89"/>
      <c r="X57" s="89"/>
      <c r="Y57" s="89"/>
    </row>
    <row r="58" spans="1:26">
      <c r="A58" s="90"/>
      <c r="B58" s="90"/>
      <c r="Q58" s="89"/>
      <c r="R58" s="89"/>
      <c r="S58" s="89"/>
      <c r="T58" s="89"/>
      <c r="U58" s="89"/>
      <c r="V58" s="89"/>
      <c r="W58" s="89"/>
      <c r="X58" s="89"/>
      <c r="Y58" s="89"/>
    </row>
    <row r="59" spans="1:26">
      <c r="A59" s="90"/>
      <c r="B59" s="90"/>
      <c r="Q59" s="89" t="s">
        <v>2</v>
      </c>
      <c r="R59" s="89"/>
      <c r="S59" s="89"/>
      <c r="T59" s="89"/>
      <c r="U59" s="89"/>
      <c r="V59" s="89"/>
      <c r="W59" s="89"/>
      <c r="X59" s="89"/>
      <c r="Y59" s="89"/>
    </row>
    <row r="60" spans="1:26">
      <c r="A60" s="90"/>
      <c r="B60" s="90"/>
      <c r="C60" s="91"/>
      <c r="D60" s="91"/>
      <c r="E60" s="92"/>
      <c r="F60" s="89"/>
      <c r="G60" s="89"/>
      <c r="H60" s="89"/>
      <c r="I60" s="89"/>
      <c r="J60" s="89"/>
      <c r="K60" s="89"/>
      <c r="L60" s="89"/>
      <c r="M60" s="92" t="s">
        <v>107</v>
      </c>
      <c r="N60" s="89"/>
      <c r="O60" s="125" t="e">
        <f>'Combinaison 3'!BB6</f>
        <v>#VALUE!</v>
      </c>
      <c r="P60" s="91"/>
      <c r="Q60" s="89"/>
      <c r="R60" s="89"/>
      <c r="S60" s="89"/>
      <c r="T60" s="89"/>
      <c r="U60" s="89"/>
      <c r="V60" s="89"/>
      <c r="W60" s="89"/>
      <c r="X60" s="89"/>
      <c r="Y60" s="89"/>
    </row>
    <row r="61" spans="1:26">
      <c r="A61" s="90"/>
      <c r="B61" s="90"/>
      <c r="Q61" s="89" t="s">
        <v>3</v>
      </c>
      <c r="R61" s="89"/>
      <c r="S61" s="89"/>
      <c r="T61" s="89"/>
      <c r="U61" s="89"/>
      <c r="V61" s="89"/>
      <c r="W61" s="89"/>
      <c r="X61" s="89"/>
      <c r="Y61" s="89"/>
    </row>
    <row r="62" spans="1:26">
      <c r="Q62" s="89"/>
      <c r="R62" s="89"/>
      <c r="S62" s="89"/>
      <c r="T62" s="89"/>
      <c r="U62" s="89"/>
      <c r="V62" s="89"/>
      <c r="W62" s="89"/>
      <c r="X62" s="89"/>
      <c r="Y62" s="89"/>
    </row>
    <row r="63" spans="1:26">
      <c r="Q63" s="93" t="s">
        <v>4</v>
      </c>
      <c r="R63" s="89"/>
      <c r="S63" s="89"/>
      <c r="T63" s="89"/>
      <c r="U63" s="89"/>
      <c r="V63" s="89"/>
      <c r="W63" s="89"/>
      <c r="X63" s="89"/>
      <c r="Y63" s="89"/>
    </row>
    <row r="64" spans="1:26">
      <c r="Q64" s="89"/>
      <c r="R64" s="89"/>
      <c r="S64" s="89"/>
      <c r="T64" s="89"/>
      <c r="U64" s="89"/>
      <c r="V64" s="89"/>
      <c r="W64" s="89"/>
      <c r="X64" s="89"/>
      <c r="Y64" s="89"/>
    </row>
  </sheetData>
  <sheetProtection selectLockedCells="1" selectUnlockedCells="1"/>
  <mergeCells count="14">
    <mergeCell ref="C2:M2"/>
    <mergeCell ref="O2:Y2"/>
    <mergeCell ref="C26:D27"/>
    <mergeCell ref="E26:G27"/>
    <mergeCell ref="H26:J27"/>
    <mergeCell ref="K26:L27"/>
    <mergeCell ref="G40:G48"/>
    <mergeCell ref="X48:Z49"/>
    <mergeCell ref="Q48:R49"/>
    <mergeCell ref="S48:U49"/>
    <mergeCell ref="V48:W49"/>
    <mergeCell ref="N39:N48"/>
    <mergeCell ref="G36:G39"/>
    <mergeCell ref="N36:N38"/>
  </mergeCells>
  <phoneticPr fontId="15" type="noConversion"/>
  <pageMargins left="0.75000000000000011" right="0.75000000000000011" top="1" bottom="1" header="0.5" footer="0.5"/>
  <pageSetup paperSize="9" scale="3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baseColWidth="10" defaultRowHeight="15" x14ac:dyDescent="0"/>
  <cols>
    <col min="1" max="1" width="25.5" customWidth="1"/>
    <col min="2" max="2" width="13.5" customWidth="1"/>
    <col min="3" max="6" width="5" customWidth="1"/>
  </cols>
  <sheetData>
    <row r="1" spans="1:3">
      <c r="A1" t="s">
        <v>50</v>
      </c>
      <c r="B1" t="s">
        <v>75</v>
      </c>
      <c r="C1" t="s">
        <v>51</v>
      </c>
    </row>
    <row r="2" spans="1:3">
      <c r="A2">
        <f>PI()/4</f>
        <v>0.78539816339744828</v>
      </c>
      <c r="B2">
        <v>0.5</v>
      </c>
      <c r="C2">
        <v>-1</v>
      </c>
    </row>
    <row r="3" spans="1:3">
      <c r="B3" t="s">
        <v>48</v>
      </c>
      <c r="C3" t="s">
        <v>49</v>
      </c>
    </row>
    <row r="4" spans="1:3">
      <c r="A4" t="s">
        <v>52</v>
      </c>
      <c r="B4">
        <v>-1</v>
      </c>
      <c r="C4">
        <v>0.5</v>
      </c>
    </row>
    <row r="5" spans="1:3">
      <c r="A5" t="s">
        <v>53</v>
      </c>
      <c r="B5">
        <f>(B4+C4*$B$2)/($B$2+1)</f>
        <v>-0.5</v>
      </c>
      <c r="C5">
        <f>(C4*$B$2+B4)/($B$2+1)</f>
        <v>-0.5</v>
      </c>
    </row>
    <row r="6" spans="1:3">
      <c r="A6" t="s">
        <v>54</v>
      </c>
      <c r="B6" s="76">
        <f>(B5*COS($A$2)+C5*SIN($A$2))/SQRT(2)</f>
        <v>-0.49999999999999994</v>
      </c>
      <c r="C6">
        <f>-B5*SIN($A$2)+C5*COS($A$2)</f>
        <v>0</v>
      </c>
    </row>
  </sheetData>
  <phoneticPr fontId="15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4:E97"/>
  <sheetViews>
    <sheetView topLeftCell="C12" workbookViewId="0">
      <selection activeCell="E46" sqref="E46"/>
    </sheetView>
  </sheetViews>
  <sheetFormatPr baseColWidth="10" defaultRowHeight="15" x14ac:dyDescent="0"/>
  <cols>
    <col min="1" max="1" width="0" style="94" hidden="1" customWidth="1"/>
    <col min="3" max="3" width="18.33203125" style="107" customWidth="1"/>
    <col min="4" max="4" width="14" customWidth="1"/>
    <col min="5" max="5" width="142.1640625" customWidth="1"/>
  </cols>
  <sheetData>
    <row r="4" spans="1:5" ht="16" thickBot="1">
      <c r="D4" s="1"/>
    </row>
    <row r="5" spans="1:5" ht="15" customHeight="1">
      <c r="A5" s="94" t="e">
        <f>'Combinaison 3'!AM5</f>
        <v>#VALUE!</v>
      </c>
      <c r="B5" s="177" t="s">
        <v>122</v>
      </c>
      <c r="C5" s="191" t="s">
        <v>116</v>
      </c>
      <c r="D5" s="96" t="e">
        <f>A74</f>
        <v>#VALUE!</v>
      </c>
      <c r="E5" s="97" t="str">
        <f>'Intitulés Q'!F72</f>
        <v>Les familles ont de nouvelles attentes que nous ne pouvons satisfaire</v>
      </c>
    </row>
    <row r="6" spans="1:5">
      <c r="A6" s="94" t="e">
        <f>'Combinaison 3'!AM6</f>
        <v>#VALUE!</v>
      </c>
      <c r="B6" s="178"/>
      <c r="C6" s="192"/>
      <c r="D6" s="1" t="e">
        <f>A6</f>
        <v>#VALUE!</v>
      </c>
      <c r="E6" s="98" t="str">
        <f>'Intitulés Q'!F6</f>
        <v>À travers notre projet d'établissement, nous nous donnons les moyens d'être ouvert à tous</v>
      </c>
    </row>
    <row r="7" spans="1:5">
      <c r="A7" s="94" t="e">
        <f>'Combinaison 3'!AM7</f>
        <v>#VALUE!</v>
      </c>
      <c r="B7" s="178"/>
      <c r="C7" s="192"/>
      <c r="D7" s="1" t="e">
        <f>A7</f>
        <v>#VALUE!</v>
      </c>
      <c r="E7" s="98" t="str">
        <f>'Intitulés Q'!F7</f>
        <v>Le point fort de mon établissement est l'encadrement (discipline, individualisation de la relation pédagogique, effectifs à taille humaine, dynamique de la communauté éducative)</v>
      </c>
    </row>
    <row r="8" spans="1:5">
      <c r="A8" s="94" t="e">
        <f>'Combinaison 3'!AM8</f>
        <v>#VALUE!</v>
      </c>
      <c r="B8" s="178"/>
      <c r="C8" s="192"/>
      <c r="D8" s="1" t="e">
        <f>A10</f>
        <v>#VALUE!</v>
      </c>
      <c r="E8" s="98" t="str">
        <f>'Intitulés Q'!F10</f>
        <v>Les familles viennent pour le projet éducatif (éduquer dans le respect de l'autre)</v>
      </c>
    </row>
    <row r="9" spans="1:5">
      <c r="A9" s="94" t="e">
        <f>'Combinaison 3'!AM9</f>
        <v>#VALUE!</v>
      </c>
      <c r="B9" s="178"/>
      <c r="C9" s="193"/>
      <c r="D9" s="100" t="e">
        <f>A11</f>
        <v>#VALUE!</v>
      </c>
      <c r="E9" s="101" t="str">
        <f>'Intitulés Q'!F11</f>
        <v>Ce que propose l'établissement a un fort rayonnement</v>
      </c>
    </row>
    <row r="10" spans="1:5">
      <c r="A10" s="94" t="e">
        <f>'Combinaison 3'!AM10</f>
        <v>#VALUE!</v>
      </c>
      <c r="B10" s="178"/>
      <c r="C10" s="185" t="s">
        <v>117</v>
      </c>
      <c r="D10" s="8" t="e">
        <f>A5</f>
        <v>#VALUE!</v>
      </c>
      <c r="E10" s="104" t="str">
        <f>'Intitulés Q'!F5</f>
        <v>Les horaires de notre établissement correspondent aux besoins des familles</v>
      </c>
    </row>
    <row r="11" spans="1:5">
      <c r="A11" s="94" t="e">
        <f>'Combinaison 3'!AM11</f>
        <v>#VALUE!</v>
      </c>
      <c r="B11" s="178"/>
      <c r="C11" s="186"/>
      <c r="D11" s="1" t="e">
        <f>A8</f>
        <v>#VALUE!</v>
      </c>
      <c r="E11" s="98" t="str">
        <f>'Intitulés Q'!F8</f>
        <v>Le niveau scolaire de l'établissement est bon (programmes respectés, acquis régulièrement évalués, résultats aux examens)</v>
      </c>
    </row>
    <row r="12" spans="1:5">
      <c r="A12" s="94" t="e">
        <f>'Combinaison 3'!AM12</f>
        <v>#VALUE!</v>
      </c>
      <c r="B12" s="178"/>
      <c r="C12" s="186"/>
      <c r="D12" s="1" t="e">
        <f>A9</f>
        <v>#VALUE!</v>
      </c>
      <c r="E12" s="98" t="str">
        <f>'Intitulés Q'!F9</f>
        <v>Nos élèves trouvent facilement les établissements qui assureront le parcours scolaire dans de bonnes conditions</v>
      </c>
    </row>
    <row r="13" spans="1:5" ht="15" customHeight="1">
      <c r="A13" s="94" t="e">
        <f>'Combinaison 3'!AM13</f>
        <v>#VALUE!</v>
      </c>
      <c r="B13" s="178"/>
      <c r="C13" s="186"/>
      <c r="D13" s="1" t="e">
        <f>A12</f>
        <v>#VALUE!</v>
      </c>
      <c r="E13" s="98" t="str">
        <f>'Intitulés Q'!F12</f>
        <v>Nous recevons régulièrement des réclamations de la part des familles</v>
      </c>
    </row>
    <row r="14" spans="1:5">
      <c r="A14" s="94" t="e">
        <f>'Combinaison 3'!AM14</f>
        <v>#VALUE!</v>
      </c>
      <c r="B14" s="178"/>
      <c r="C14" s="186"/>
      <c r="D14" s="1" t="e">
        <f>A48</f>
        <v>#VALUE!</v>
      </c>
      <c r="E14" s="98" t="str">
        <f>'Intitulés Q'!F48</f>
        <v>L'école publique propose une meilleure offre de services à moindre prix</v>
      </c>
    </row>
    <row r="15" spans="1:5">
      <c r="A15" s="94" t="e">
        <f>'Combinaison 3'!AM15</f>
        <v>#VALUE!</v>
      </c>
      <c r="B15" s="178"/>
      <c r="C15" s="186"/>
      <c r="D15" s="1" t="e">
        <f>A49</f>
        <v>#VALUE!</v>
      </c>
      <c r="E15" s="98" t="str">
        <f>'Intitulés Q'!F49</f>
        <v>Ce que nous proposons, d'autres le font aussi (reste du privé, hors contrat, public)</v>
      </c>
    </row>
    <row r="16" spans="1:5">
      <c r="A16" s="94" t="e">
        <f>'Combinaison 3'!AM16</f>
        <v>#VALUE!</v>
      </c>
      <c r="B16" s="178"/>
      <c r="C16" s="186"/>
      <c r="D16" s="3" t="e">
        <f>A71</f>
        <v>#VALUE!</v>
      </c>
      <c r="E16" s="98" t="str">
        <f>'Intitulés Q'!F69</f>
        <v>Nous pouvons générer de nouveaux services aux familles</v>
      </c>
    </row>
    <row r="17" spans="1:5">
      <c r="A17" s="94" t="e">
        <f>'Combinaison 3'!AM17</f>
        <v>#VALUE!</v>
      </c>
      <c r="B17" s="178"/>
      <c r="C17" s="186"/>
      <c r="D17" s="3" t="e">
        <f>A70</f>
        <v>#VALUE!</v>
      </c>
      <c r="E17" s="98" t="str">
        <f>'Intitulés Q'!F70</f>
        <v>Le service aux familles peut être amélioré en proposant une offre globale et unifée</v>
      </c>
    </row>
    <row r="18" spans="1:5" ht="16" thickBot="1">
      <c r="A18" s="94" t="e">
        <f>'Combinaison 3'!AM18</f>
        <v>#VALUE!</v>
      </c>
      <c r="B18" s="179"/>
      <c r="C18" s="187"/>
      <c r="D18" s="99" t="e">
        <f>A71</f>
        <v>#VALUE!</v>
      </c>
      <c r="E18" s="106" t="str">
        <f>'Intitulés Q'!F71</f>
        <v>Nous pouvons élargir notre offre éducative</v>
      </c>
    </row>
    <row r="19" spans="1:5" ht="15" customHeight="1">
      <c r="A19" s="94" t="e">
        <f>'Combinaison 3'!AM19</f>
        <v>#VALUE!</v>
      </c>
      <c r="B19" s="182" t="s">
        <v>24</v>
      </c>
      <c r="C19" s="180" t="s">
        <v>29</v>
      </c>
      <c r="D19" s="96" t="e">
        <f>A13</f>
        <v>#VALUE!</v>
      </c>
      <c r="E19" s="102" t="str">
        <f>'Intitulés Q'!F13</f>
        <v>La CAF* est adaptée à nos projets</v>
      </c>
    </row>
    <row r="20" spans="1:5">
      <c r="A20" s="94" t="e">
        <f>'Combinaison 3'!AM20</f>
        <v>#VALUE!</v>
      </c>
      <c r="B20" s="183"/>
      <c r="C20" s="181"/>
      <c r="D20" s="3" t="e">
        <f>A14</f>
        <v>#VALUE!</v>
      </c>
      <c r="E20" s="103" t="str">
        <f>'Intitulés Q'!F14</f>
        <v>Nos ressources financières sont difficiles à prévoir</v>
      </c>
    </row>
    <row r="21" spans="1:5" ht="15" customHeight="1">
      <c r="A21" s="94" t="e">
        <f>'Combinaison 3'!AM21</f>
        <v>#VALUE!</v>
      </c>
      <c r="B21" s="183"/>
      <c r="C21" s="181"/>
      <c r="D21" s="3" t="e">
        <f>A15</f>
        <v>#VALUE!</v>
      </c>
      <c r="E21" s="98" t="str">
        <f>'Intitulés Q'!F15</f>
        <v xml:space="preserve">Nous avons des flux de revenus diversifiés, au-delà du binôme parents - mairie </v>
      </c>
    </row>
    <row r="22" spans="1:5">
      <c r="A22" s="94" t="e">
        <f>'Combinaison 3'!AM22</f>
        <v>#VALUE!</v>
      </c>
      <c r="B22" s="183"/>
      <c r="C22" s="181"/>
      <c r="D22" s="3" t="e">
        <f>A16</f>
        <v>#VALUE!</v>
      </c>
      <c r="E22" s="98" t="str">
        <f>'Intitulés Q'!F16</f>
        <v>Mon établissement dispose d'un fonds de roulement suffisant</v>
      </c>
    </row>
    <row r="23" spans="1:5">
      <c r="A23" s="94" t="e">
        <f>'Combinaison 3'!AM23</f>
        <v>#VALUE!</v>
      </c>
      <c r="B23" s="183"/>
      <c r="C23" s="181"/>
      <c r="D23" s="3" t="e">
        <f>A17</f>
        <v>#VALUE!</v>
      </c>
      <c r="E23" s="103" t="str">
        <f>'Intitulés Q'!F17</f>
        <v>Il existe un écart entre la réalité des coûts pour les familles dans l’année et la présentation initiale des frais d’inscription</v>
      </c>
    </row>
    <row r="24" spans="1:5">
      <c r="A24" s="94" t="e">
        <f>'Combinaison 3'!AM24</f>
        <v>#VALUE!</v>
      </c>
      <c r="B24" s="183"/>
      <c r="C24" s="181"/>
      <c r="D24" s="3" t="e">
        <f>A50</f>
        <v>#VALUE!</v>
      </c>
      <c r="E24" s="98" t="str">
        <f>'Intitulés Q'!F50</f>
        <v>Notre équilibre financier est menacé (attractivité de l'école publique, détérioration pouvoir d'achat, baisse des subventions)</v>
      </c>
    </row>
    <row r="25" spans="1:5">
      <c r="A25" s="94" t="e">
        <f>'Combinaison 3'!AM25</f>
        <v>#VALUE!</v>
      </c>
      <c r="B25" s="183"/>
      <c r="C25" s="181"/>
      <c r="D25" s="3" t="e">
        <f>A51</f>
        <v>#VALUE!</v>
      </c>
      <c r="E25" s="98" t="str">
        <f>'Intitulés Q'!F51</f>
        <v xml:space="preserve">Nous sommes trop dépendants d'un ou plusieurs flux financiers </v>
      </c>
    </row>
    <row r="26" spans="1:5">
      <c r="A26" s="94" t="e">
        <f>'Combinaison 3'!AM26</f>
        <v>#VALUE!</v>
      </c>
      <c r="B26" s="183"/>
      <c r="C26" s="181"/>
      <c r="D26" s="3" t="e">
        <f>A52</f>
        <v>#VALUE!</v>
      </c>
      <c r="E26" s="98" t="str">
        <f>'Intitulés Q'!F52</f>
        <v>Nous avons des flux de revenus appelés à disparaître</v>
      </c>
    </row>
    <row r="27" spans="1:5">
      <c r="A27" s="94" t="e">
        <f>'Combinaison 3'!AM27</f>
        <v>#VALUE!</v>
      </c>
      <c r="B27" s="183"/>
      <c r="C27" s="181"/>
      <c r="D27" s="3" t="e">
        <f>A73</f>
        <v>#VALUE!</v>
      </c>
      <c r="E27" s="98" t="str">
        <f>'Intitulés Q'!F73</f>
        <v>Nous pouvons  remplacer nos ressources financières ponctuelles par des ressources financières pérennes</v>
      </c>
    </row>
    <row r="28" spans="1:5">
      <c r="A28" s="94" t="e">
        <f>'Combinaison 3'!AM28</f>
        <v>#VALUE!</v>
      </c>
      <c r="B28" s="183"/>
      <c r="C28" s="181"/>
      <c r="D28" s="3" t="e">
        <f>A74</f>
        <v>#VALUE!</v>
      </c>
      <c r="E28" s="98" t="str">
        <f>'Intitulés Q'!F74</f>
        <v>Les familles sont disposées à financer de nouveaux services</v>
      </c>
    </row>
    <row r="29" spans="1:5">
      <c r="A29" s="94" t="e">
        <f>'Combinaison 3'!AM29</f>
        <v>#VALUE!</v>
      </c>
      <c r="B29" s="183"/>
      <c r="C29" s="181"/>
      <c r="D29" s="3" t="e">
        <f>A75</f>
        <v>#VALUE!</v>
      </c>
      <c r="E29" s="98" t="str">
        <f>'Intitulés Q'!F75</f>
        <v>Nous avons la possibilité de diversifier nos sources de revenus (nouveaux profils de familles, partenariats permettant des économies…)</v>
      </c>
    </row>
    <row r="30" spans="1:5">
      <c r="A30" s="94" t="e">
        <f>'Combinaison 3'!AM30</f>
        <v>#VALUE!</v>
      </c>
      <c r="B30" s="183"/>
      <c r="C30" s="181"/>
      <c r="D30" s="3" t="e">
        <f>A76</f>
        <v>#VALUE!</v>
      </c>
      <c r="E30" s="98" t="str">
        <f>'Intitulés Q'!F76</f>
        <v>Nous pouvons augmenter nos revenus en enrichissant notre offre (nouveaux services, partenariats pour coupler des services…)</v>
      </c>
    </row>
    <row r="31" spans="1:5">
      <c r="A31" s="94" t="e">
        <f>'Combinaison 3'!AM31</f>
        <v>#VALUE!</v>
      </c>
      <c r="B31" s="183"/>
      <c r="C31" s="181"/>
      <c r="D31" s="3" t="e">
        <f>A77</f>
        <v>#VALUE!</v>
      </c>
      <c r="E31" s="98" t="str">
        <f>'Intitulés Q'!F77</f>
        <v xml:space="preserve">Nous sommes en capacité d'augmenter les tarifs </v>
      </c>
    </row>
    <row r="32" spans="1:5">
      <c r="A32" s="94" t="e">
        <f>'Combinaison 3'!AM32</f>
        <v>#VALUE!</v>
      </c>
      <c r="B32" s="183"/>
      <c r="C32" s="188" t="s">
        <v>30</v>
      </c>
      <c r="D32" s="72" t="e">
        <f>A18</f>
        <v>#VALUE!</v>
      </c>
      <c r="E32" s="104" t="str">
        <f>'Intitulés Q'!F18</f>
        <v>Nos coûts sont faciles à prévoir</v>
      </c>
    </row>
    <row r="33" spans="1:5">
      <c r="A33" s="94" t="e">
        <f>'Combinaison 3'!AM33</f>
        <v>#VALUE!</v>
      </c>
      <c r="B33" s="183"/>
      <c r="C33" s="189"/>
      <c r="D33" s="3" t="e">
        <f>A19</f>
        <v>#VALUE!</v>
      </c>
      <c r="E33" s="98" t="str">
        <f>'Intitulés Q'!F19</f>
        <v>Nous avons prise sur nos revenus, ce qui nous permet d'envisager sereinement l'évolution de nos coûts</v>
      </c>
    </row>
    <row r="34" spans="1:5">
      <c r="A34" s="94" t="e">
        <f>'Combinaison 3'!AM34</f>
        <v>#VALUE!</v>
      </c>
      <c r="B34" s="183"/>
      <c r="C34" s="189"/>
      <c r="D34" s="3" t="e">
        <f>A20</f>
        <v>#VALUE!</v>
      </c>
      <c r="E34" s="98" t="str">
        <f>'Intitulés Q'!F20</f>
        <v>Nous bénéficions d'économies par mutualisation</v>
      </c>
    </row>
    <row r="35" spans="1:5">
      <c r="A35" s="94" t="e">
        <f>'Combinaison 3'!AM35</f>
        <v>#VALUE!</v>
      </c>
      <c r="B35" s="183"/>
      <c r="C35" s="189"/>
      <c r="D35" s="3" t="e">
        <f>A53</f>
        <v>#VALUE!</v>
      </c>
      <c r="E35" s="98" t="str">
        <f>'Intitulés Q'!F53</f>
        <v>Certains coûts risquent de devenir imprévisibles</v>
      </c>
    </row>
    <row r="36" spans="1:5">
      <c r="A36" s="94" t="e">
        <f>'Combinaison 3'!AM36</f>
        <v>#VALUE!</v>
      </c>
      <c r="B36" s="183"/>
      <c r="C36" s="189"/>
      <c r="D36" s="3" t="e">
        <f>A54</f>
        <v>#VALUE!</v>
      </c>
      <c r="E36" s="98" t="str">
        <f>'Intitulés Q'!F54</f>
        <v>Certains coûts menacent d'augmenter plus rapidement que les revenus correspondants</v>
      </c>
    </row>
    <row r="37" spans="1:5" ht="16" thickBot="1">
      <c r="A37" s="94" t="e">
        <f>'Combinaison 3'!AM37</f>
        <v>#VALUE!</v>
      </c>
      <c r="B37" s="184"/>
      <c r="C37" s="190"/>
      <c r="D37" s="99" t="e">
        <f>A78</f>
        <v>#VALUE!</v>
      </c>
      <c r="E37" s="105" t="str">
        <f>'Intitulés Q'!F78</f>
        <v>Nous pouvons réduire les coûts</v>
      </c>
    </row>
    <row r="38" spans="1:5" ht="15" customHeight="1">
      <c r="A38" s="94" t="e">
        <f>'Combinaison 3'!AM38</f>
        <v>#VALUE!</v>
      </c>
      <c r="B38" s="212" t="s">
        <v>32</v>
      </c>
      <c r="C38" s="203" t="s">
        <v>27</v>
      </c>
      <c r="D38" s="96" t="e">
        <f>A21</f>
        <v>#VALUE!</v>
      </c>
      <c r="E38" s="108" t="str">
        <f>'Intitulés Q'!F21</f>
        <v>Notre établissement privé bénéficie de ressources humaines clés* qui ne se retrouvent pas dans l'enseignement public</v>
      </c>
    </row>
    <row r="39" spans="1:5">
      <c r="A39" s="94" t="e">
        <f>'Combinaison 3'!AM39</f>
        <v>#VALUE!</v>
      </c>
      <c r="B39" s="213"/>
      <c r="C39" s="204"/>
      <c r="D39" s="3" t="e">
        <f>A22</f>
        <v>#VALUE!</v>
      </c>
      <c r="E39" s="109" t="str">
        <f>'Intitulés Q'!F22</f>
        <v>Nous avons les moyens de créer une dynamique de communauté éducative (mobilisation de tous les acteurs et existence de lieux de concertation)</v>
      </c>
    </row>
    <row r="40" spans="1:5">
      <c r="A40" s="94" t="e">
        <f>'Combinaison 3'!AM40</f>
        <v>#VALUE!</v>
      </c>
      <c r="B40" s="213"/>
      <c r="C40" s="204"/>
      <c r="D40" s="3" t="e">
        <f>A23</f>
        <v>#VALUE!</v>
      </c>
      <c r="E40" s="109" t="str">
        <f>'Intitulés Q'!F23</f>
        <v>Les enseignants sont, en majorité, expérimentés</v>
      </c>
    </row>
    <row r="41" spans="1:5">
      <c r="A41" s="94" t="e">
        <f>'Combinaison 3'!AM41</f>
        <v>#VALUE!</v>
      </c>
      <c r="B41" s="213"/>
      <c r="C41" s="204"/>
      <c r="D41" s="3" t="e">
        <f>A24</f>
        <v>#VALUE!</v>
      </c>
      <c r="E41" s="109" t="str">
        <f>'Intitulés Q'!F24</f>
        <v>Nos besoins en ressources (techniques, matérielles &amp; financières) sont imprévisibles</v>
      </c>
    </row>
    <row r="42" spans="1:5">
      <c r="A42" s="94" t="e">
        <f>'Combinaison 3'!AM42</f>
        <v>#VALUE!</v>
      </c>
      <c r="B42" s="213"/>
      <c r="C42" s="204"/>
      <c r="D42" s="3" t="e">
        <f>A25</f>
        <v>#VALUE!</v>
      </c>
      <c r="E42" s="109" t="str">
        <f>'Intitulés Q'!F25</f>
        <v>Nous mobilisons nos ressources (techniques, matérielles &amp; financières) au bon moment</v>
      </c>
    </row>
    <row r="43" spans="1:5">
      <c r="A43" s="94" t="e">
        <f>'Combinaison 3'!AM43</f>
        <v>#VALUE!</v>
      </c>
      <c r="B43" s="213"/>
      <c r="C43" s="204"/>
      <c r="D43" s="3" t="e">
        <f>A55</f>
        <v>#VALUE!</v>
      </c>
      <c r="E43" s="109" t="str">
        <f>'Intitulés Q'!F55</f>
        <v>Nous allons être confrontés à des baisses/⁠réductions de certaines ressources clés* (financières, matérielles, techniques)</v>
      </c>
    </row>
    <row r="44" spans="1:5">
      <c r="A44" s="94" t="e">
        <f>'Combinaison 3'!AM44</f>
        <v>#VALUE!</v>
      </c>
      <c r="B44" s="213"/>
      <c r="C44" s="204"/>
      <c r="D44" s="3" t="e">
        <f>A56</f>
        <v>#VALUE!</v>
      </c>
      <c r="E44" s="109" t="str">
        <f>'Intitulés Q'!F56</f>
        <v>La qualité de nos ressources humaines est menacée (enseignants, encadrement)</v>
      </c>
    </row>
    <row r="45" spans="1:5">
      <c r="A45" s="94" t="e">
        <f>'Combinaison 3'!AM45</f>
        <v>#VALUE!</v>
      </c>
      <c r="B45" s="213"/>
      <c r="C45" s="204"/>
      <c r="D45" s="3" t="e">
        <f>A79</f>
        <v>#VALUE!</v>
      </c>
      <c r="E45" s="109" t="str">
        <f>'Intitulés Q'!F79</f>
        <v>Nous pouvons utiliser moins de ressources coûteuses pour le même résultat</v>
      </c>
    </row>
    <row r="46" spans="1:5">
      <c r="A46" s="94" t="e">
        <f>'Combinaison 3'!AM46</f>
        <v>#VALUE!</v>
      </c>
      <c r="B46" s="213"/>
      <c r="C46" s="204"/>
      <c r="D46" s="3" t="e">
        <f>A80</f>
        <v>#VALUE!</v>
      </c>
      <c r="E46" s="109" t="str">
        <f>'Intitulés Q'!F80</f>
        <v>Certaines ressources clé (matérielles, techniques) peuvent se trouver chez nos partenaires</v>
      </c>
    </row>
    <row r="47" spans="1:5">
      <c r="A47" s="94" t="e">
        <f>'Combinaison 3'!AM47</f>
        <v>#VALUE!</v>
      </c>
      <c r="B47" s="213"/>
      <c r="C47" s="205"/>
      <c r="D47" s="95" t="e">
        <f>A81</f>
        <v>#VALUE!</v>
      </c>
      <c r="E47" s="110" t="str">
        <f>'Intitulés Q'!F81</f>
        <v xml:space="preserve">Nous avons des ressources humaines inexploitées </v>
      </c>
    </row>
    <row r="48" spans="1:5" ht="15" customHeight="1">
      <c r="A48" s="94" t="e">
        <f>'Combinaison 3'!AM48</f>
        <v>#VALUE!</v>
      </c>
      <c r="B48" s="213"/>
      <c r="C48" s="206" t="s">
        <v>26</v>
      </c>
      <c r="D48" s="72" t="e">
        <f t="shared" ref="D48:D54" si="0">A26</f>
        <v>#VALUE!</v>
      </c>
      <c r="E48" s="111" t="str">
        <f>'Intitulés Q'!F26</f>
        <v>Nous savons prendre en compte la diversité de la société</v>
      </c>
    </row>
    <row r="49" spans="1:5" ht="15" customHeight="1">
      <c r="A49" s="94" t="e">
        <f>'Combinaison 3'!AM49</f>
        <v>#VALUE!</v>
      </c>
      <c r="B49" s="213"/>
      <c r="C49" s="207"/>
      <c r="D49" s="3" t="e">
        <f t="shared" si="0"/>
        <v>#VALUE!</v>
      </c>
      <c r="E49" s="109" t="str">
        <f>'Intitulés Q'!F27</f>
        <v>Nous allons vers l'excellence éducative</v>
      </c>
    </row>
    <row r="50" spans="1:5" ht="15" customHeight="1">
      <c r="A50" s="94" t="e">
        <f>'Combinaison 3'!AM50</f>
        <v>#VALUE!</v>
      </c>
      <c r="B50" s="213"/>
      <c r="C50" s="207"/>
      <c r="D50" s="3" t="e">
        <f t="shared" si="0"/>
        <v>#VALUE!</v>
      </c>
      <c r="E50" s="109" t="str">
        <f>'Intitulés Q'!F28</f>
        <v>Au sein de l'établissement le climat est apaisé et l'apprentissage se fait dans la sérénité</v>
      </c>
    </row>
    <row r="51" spans="1:5">
      <c r="A51" s="94" t="e">
        <f>'Combinaison 3'!AM51</f>
        <v>#VALUE!</v>
      </c>
      <c r="B51" s="213"/>
      <c r="C51" s="207"/>
      <c r="D51" s="3" t="e">
        <f t="shared" si="0"/>
        <v>#VALUE!</v>
      </c>
      <c r="E51" s="109" t="str">
        <f>'Intitulés Q'!F29</f>
        <v>Nous avons un bon suivi des élèves (suivi personnalisé, soutien des élèves en difficulté...)</v>
      </c>
    </row>
    <row r="52" spans="1:5">
      <c r="A52" s="94" t="e">
        <f>'Combinaison 3'!AM52</f>
        <v>#VALUE!</v>
      </c>
      <c r="B52" s="213"/>
      <c r="C52" s="207"/>
      <c r="D52" s="3" t="e">
        <f t="shared" si="0"/>
        <v>#VALUE!</v>
      </c>
      <c r="E52" s="109" t="str">
        <f>'Intitulés Q'!F30</f>
        <v>Nous savons prendre en compte la différence et la singularité (détresse des familles, besoins éducatifs particuliers...)</v>
      </c>
    </row>
    <row r="53" spans="1:5">
      <c r="A53" s="94" t="e">
        <f>'Combinaison 3'!AM53</f>
        <v>#VALUE!</v>
      </c>
      <c r="B53" s="213"/>
      <c r="C53" s="207"/>
      <c r="D53" s="3" t="e">
        <f t="shared" si="0"/>
        <v>#VALUE!</v>
      </c>
      <c r="E53" s="109" t="str">
        <f>'Intitulés Q'!F31</f>
        <v>L'équilibre encadrement, infrastructure (locaux) est optimal</v>
      </c>
    </row>
    <row r="54" spans="1:5">
      <c r="A54" s="94" t="e">
        <f>'Combinaison 3'!AM54</f>
        <v>#VALUE!</v>
      </c>
      <c r="B54" s="213"/>
      <c r="C54" s="207"/>
      <c r="D54" s="3" t="e">
        <f t="shared" si="0"/>
        <v>#VALUE!</v>
      </c>
      <c r="E54" s="109" t="str">
        <f>'Intitulés Q'!F32</f>
        <v>Ce que nous proposons est assez proche de l'enseignement public</v>
      </c>
    </row>
    <row r="55" spans="1:5" ht="15" customHeight="1">
      <c r="A55" s="94" t="e">
        <f>'Combinaison 3'!AM55</f>
        <v>#VALUE!</v>
      </c>
      <c r="B55" s="213"/>
      <c r="C55" s="207"/>
      <c r="D55" s="3" t="e">
        <f>A57</f>
        <v>#VALUE!</v>
      </c>
      <c r="E55" s="109" t="str">
        <f>'Intitulés Q'!F57</f>
        <v>L'évolution de l'environnement peut modifier nos activités clés*</v>
      </c>
    </row>
    <row r="56" spans="1:5">
      <c r="A56" s="94" t="e">
        <f>'Combinaison 3'!AM56</f>
        <v>#VALUE!</v>
      </c>
      <c r="B56" s="213"/>
      <c r="C56" s="207"/>
      <c r="D56" s="3" t="e">
        <f>A58</f>
        <v>#VALUE!</v>
      </c>
      <c r="E56" s="109" t="str">
        <f>'Intitulés Q'!F58</f>
        <v>A terme, la qualité de notre offre est menacée</v>
      </c>
    </row>
    <row r="57" spans="1:5">
      <c r="A57" s="94" t="e">
        <f>'Combinaison 3'!AM57</f>
        <v>#VALUE!</v>
      </c>
      <c r="B57" s="213"/>
      <c r="C57" s="207"/>
      <c r="D57" s="3" t="e">
        <f>A82</f>
        <v>#VALUE!</v>
      </c>
      <c r="E57" s="109" t="str">
        <f>'Intitulés Q'!F82</f>
        <v>Nous pouvons améliorer les performances de notre établissement en général</v>
      </c>
    </row>
    <row r="58" spans="1:5">
      <c r="A58" s="94" t="e">
        <f>'Combinaison 3'!AM58</f>
        <v>#VALUE!</v>
      </c>
      <c r="B58" s="213"/>
      <c r="C58" s="208"/>
      <c r="D58" s="95" t="e">
        <f>A83</f>
        <v>#VALUE!</v>
      </c>
      <c r="E58" s="110" t="str">
        <f>'Intitulés Q'!F83</f>
        <v>Un meilleur équipement informatique augmenterait notre performance globale</v>
      </c>
    </row>
    <row r="59" spans="1:5" ht="15" customHeight="1">
      <c r="A59" s="94" t="e">
        <f>'Combinaison 3'!AM59</f>
        <v>#VALUE!</v>
      </c>
      <c r="B59" s="213"/>
      <c r="C59" s="209" t="s">
        <v>25</v>
      </c>
      <c r="D59" s="72" t="e">
        <f>A33</f>
        <v>#VALUE!</v>
      </c>
      <c r="E59" s="111" t="str">
        <f>'Intitulés Q'!F33</f>
        <v>Nous savons identifier facilement nos partenaires* (amont/aval, interne/externe)</v>
      </c>
    </row>
    <row r="60" spans="1:5">
      <c r="A60" s="94" t="e">
        <f>'Combinaison 3'!AM60</f>
        <v>#VALUE!</v>
      </c>
      <c r="B60" s="213"/>
      <c r="C60" s="210"/>
      <c r="D60" s="3" t="e">
        <f>A34</f>
        <v>#VALUE!</v>
      </c>
      <c r="E60" s="109" t="str">
        <f>'Intitulés Q'!F34</f>
        <v>Le site internet est une vitrine positive de l'établissement</v>
      </c>
    </row>
    <row r="61" spans="1:5">
      <c r="A61" s="94" t="e">
        <f>'Combinaison 3'!AM61</f>
        <v>#VALUE!</v>
      </c>
      <c r="B61" s="213"/>
      <c r="C61" s="210"/>
      <c r="D61" s="3" t="e">
        <f>A35</f>
        <v>#VALUE!</v>
      </c>
      <c r="E61" s="109" t="str">
        <f>'Intitulés Q'!F35</f>
        <v>Nos ressources sont dispersées et nous ne travailllons pas assez avec des partenaires (collectivités, diocèse, paroisse, partenaires médicaux - orthophoniste, psychologue...)</v>
      </c>
    </row>
    <row r="62" spans="1:5">
      <c r="A62" s="94" t="e">
        <f>'Combinaison 3'!AM62</f>
        <v>#VALUE!</v>
      </c>
      <c r="B62" s="213"/>
      <c r="C62" s="210"/>
      <c r="D62" s="3" t="e">
        <f>A36</f>
        <v>#VALUE!</v>
      </c>
      <c r="E62" s="109" t="str">
        <f>'Intitulés Q'!F36</f>
        <v>Nous bénéficions de synergies entre établissements</v>
      </c>
    </row>
    <row r="63" spans="1:5">
      <c r="A63" s="94" t="e">
        <f>'Combinaison 3'!AM63</f>
        <v>#VALUE!</v>
      </c>
      <c r="B63" s="213"/>
      <c r="C63" s="210"/>
      <c r="D63" s="3" t="e">
        <f>A37</f>
        <v>#VALUE!</v>
      </c>
      <c r="E63" s="109" t="str">
        <f>'Intitulés Q'!F37</f>
        <v>Les relations de travail avec les partenaires clés (collectivités, diocèse, rectorat, paroisse...) sont parfois difficiles, voire conflictuelles</v>
      </c>
    </row>
    <row r="64" spans="1:5">
      <c r="A64" s="94" t="e">
        <f>'Combinaison 3'!AM64</f>
        <v>#VALUE!</v>
      </c>
      <c r="B64" s="213"/>
      <c r="C64" s="210"/>
      <c r="D64" s="3" t="e">
        <f>A59</f>
        <v>#VALUE!</v>
      </c>
      <c r="E64" s="109" t="str">
        <f>'Intitulés Q'!F59</f>
        <v>Nous risquons de perdre des partenaires</v>
      </c>
    </row>
    <row r="65" spans="1:5">
      <c r="A65" s="94" t="e">
        <f>'Combinaison 3'!AM65</f>
        <v>#VALUE!</v>
      </c>
      <c r="B65" s="213"/>
      <c r="C65" s="210"/>
      <c r="D65" s="3" t="e">
        <f>A60</f>
        <v>#VALUE!</v>
      </c>
      <c r="E65" s="109" t="str">
        <f>'Intitulés Q'!F60</f>
        <v>Nos partenaires peuvent choisir de collaborer avec l'école publique</v>
      </c>
    </row>
    <row r="66" spans="1:5">
      <c r="A66" s="94" t="e">
        <f>'Combinaison 3'!AM66</f>
        <v>#VALUE!</v>
      </c>
      <c r="B66" s="213"/>
      <c r="C66" s="210"/>
      <c r="D66" s="3" t="e">
        <f>A61</f>
        <v>#VALUE!</v>
      </c>
      <c r="E66" s="109" t="str">
        <f>'Intitulés Q'!F61</f>
        <v>Nous ne nous appuyons pas assez sur des réseaux permettant de limiter les coûts.</v>
      </c>
    </row>
    <row r="67" spans="1:5">
      <c r="A67" s="94" t="e">
        <f>'Combinaison 3'!AM67</f>
        <v>#VALUE!</v>
      </c>
      <c r="B67" s="213"/>
      <c r="C67" s="210"/>
      <c r="D67" s="3" t="e">
        <f>A84</f>
        <v>#VALUE!</v>
      </c>
      <c r="E67" s="109" t="str">
        <f>'Intitulés Q'!F84</f>
        <v>Des opportunités d'externalisation existent</v>
      </c>
    </row>
    <row r="68" spans="1:5">
      <c r="A68" s="94" t="e">
        <f>'Combinaison 3'!AM68</f>
        <v>#VALUE!</v>
      </c>
      <c r="B68" s="213"/>
      <c r="C68" s="210"/>
      <c r="D68" s="3" t="e">
        <f>A85</f>
        <v>#VALUE!</v>
      </c>
      <c r="E68" s="109" t="str">
        <f>'Intitulés Q'!F85</f>
        <v>Un mode de fonctionnement en réseau nous aiderait à nous concentrer sur notre cœur d'activité</v>
      </c>
    </row>
    <row r="69" spans="1:5" ht="15" customHeight="1">
      <c r="A69" s="94" t="e">
        <f>'Combinaison 3'!AM69</f>
        <v>#VALUE!</v>
      </c>
      <c r="B69" s="213"/>
      <c r="C69" s="210"/>
      <c r="D69" s="3" t="e">
        <f>A86</f>
        <v>#VALUE!</v>
      </c>
      <c r="E69" s="109" t="str">
        <f>'Intitulés Q'!F86</f>
        <v>Il existe des opportunités de toucher plus de familles par le biais de nos partenaires</v>
      </c>
    </row>
    <row r="70" spans="1:5" ht="16" thickBot="1">
      <c r="A70" s="94" t="e">
        <f>'Combinaison 3'!AM70</f>
        <v>#VALUE!</v>
      </c>
      <c r="B70" s="214"/>
      <c r="C70" s="211"/>
      <c r="D70" s="99" t="e">
        <f>A87</f>
        <v>#VALUE!</v>
      </c>
      <c r="E70" s="112" t="str">
        <f>'Intitulés Q'!F87</f>
        <v>Certains partenaires peuvent compléter notre proposition d'offre éducative</v>
      </c>
    </row>
    <row r="71" spans="1:5" ht="15" customHeight="1">
      <c r="A71" s="94" t="e">
        <f>'Combinaison 3'!AM71</f>
        <v>#VALUE!</v>
      </c>
      <c r="B71" s="200" t="s">
        <v>31</v>
      </c>
      <c r="C71" s="215" t="s">
        <v>28</v>
      </c>
      <c r="D71" s="96" t="e">
        <f>A38</f>
        <v>#VALUE!</v>
      </c>
      <c r="E71" s="108" t="str">
        <f>'Intitulés Q'!F38</f>
        <v>Les types de familles qui s'adressent à nous sont assez divers</v>
      </c>
    </row>
    <row r="72" spans="1:5">
      <c r="A72" s="94" t="e">
        <f>'Combinaison 3'!AM72</f>
        <v>#VALUE!</v>
      </c>
      <c r="B72" s="201"/>
      <c r="C72" s="216"/>
      <c r="D72" s="3" t="e">
        <f>A39</f>
        <v>#VALUE!</v>
      </c>
      <c r="E72" s="109" t="str">
        <f>'Intitulés Q'!F39</f>
        <v>Nous accueillons de nouvelles familles à chaque rentrée, qui inscrivent pour la 1ère fois un enfant dans un établissement catholique d'enseignement</v>
      </c>
    </row>
    <row r="73" spans="1:5" ht="15" customHeight="1">
      <c r="A73" s="94" t="e">
        <f>'Combinaison 3'!AM73</f>
        <v>#VALUE!</v>
      </c>
      <c r="B73" s="201"/>
      <c r="C73" s="216"/>
      <c r="D73" s="3" t="e">
        <f>A40</f>
        <v>#VALUE!</v>
      </c>
      <c r="E73" s="109" t="str">
        <f>'Intitulés Q'!F40</f>
        <v>Nous perdons régulièrement des familles au profit de l'école publique</v>
      </c>
    </row>
    <row r="74" spans="1:5">
      <c r="A74" s="94" t="e">
        <f>'Combinaison 3'!AM74</f>
        <v>#VALUE!</v>
      </c>
      <c r="B74" s="201"/>
      <c r="C74" s="216"/>
      <c r="D74" s="3" t="e">
        <f>A62</f>
        <v>#VALUE!</v>
      </c>
      <c r="E74" s="109" t="str">
        <f>'Intitulés Q'!F62</f>
        <v>L'école publique occupe de plus en plus les canaux de communication</v>
      </c>
    </row>
    <row r="75" spans="1:5">
      <c r="A75" s="94" t="e">
        <f>'Combinaison 3'!AM75</f>
        <v>#VALUE!</v>
      </c>
      <c r="B75" s="201"/>
      <c r="C75" s="216"/>
      <c r="D75" s="3" t="e">
        <f>A63</f>
        <v>#VALUE!</v>
      </c>
      <c r="E75" s="109" t="str">
        <f>'Intitulés Q'!F63</f>
        <v xml:space="preserve">L'école publique menace notre part d'emprise locale </v>
      </c>
    </row>
    <row r="76" spans="1:5">
      <c r="A76" s="94" t="e">
        <f>'Combinaison 3'!AM76</f>
        <v>#VALUE!</v>
      </c>
      <c r="B76" s="201"/>
      <c r="C76" s="216"/>
      <c r="D76" s="3" t="e">
        <f>A64</f>
        <v>#VALUE!</v>
      </c>
      <c r="E76" s="109" t="str">
        <f>'Intitulés Q'!F64</f>
        <v>La probabilité que les familles nous quittent est élevée</v>
      </c>
    </row>
    <row r="77" spans="1:5">
      <c r="A77" s="94" t="e">
        <f>'Combinaison 3'!AM77</f>
        <v>#VALUE!</v>
      </c>
      <c r="B77" s="201"/>
      <c r="C77" s="216"/>
      <c r="D77" s="3" t="e">
        <f>A65</f>
        <v>#VALUE!</v>
      </c>
      <c r="E77" s="109" t="str">
        <f>'Intitulés Q'!F65</f>
        <v>La concurrence avec le public va s'intensifier</v>
      </c>
    </row>
    <row r="78" spans="1:5">
      <c r="A78" s="94" t="e">
        <f>'Combinaison 3'!AM78</f>
        <v>#VALUE!</v>
      </c>
      <c r="B78" s="201"/>
      <c r="C78" s="216"/>
      <c r="D78" s="3" t="e">
        <f>A88</f>
        <v>#VALUE!</v>
      </c>
      <c r="E78" s="109" t="str">
        <f>'Intitulés Q'!F88</f>
        <v>Nous pouvons davantage profiter de l'augmentation des effectifs scolarisables</v>
      </c>
    </row>
    <row r="79" spans="1:5" ht="15" customHeight="1">
      <c r="A79" s="94" t="e">
        <f>'Combinaison 3'!AM79</f>
        <v>#VALUE!</v>
      </c>
      <c r="B79" s="201"/>
      <c r="C79" s="216"/>
      <c r="D79" s="3" t="e">
        <f>A89</f>
        <v>#VALUE!</v>
      </c>
      <c r="E79" s="109" t="str">
        <f>'Intitulés Q'!F89</f>
        <v>Nous pouvons cibler de nouveaux types de familles</v>
      </c>
    </row>
    <row r="80" spans="1:5">
      <c r="A80" s="94" t="e">
        <f>'Combinaison 3'!AM80</f>
        <v>#VALUE!</v>
      </c>
      <c r="B80" s="201"/>
      <c r="C80" s="217"/>
      <c r="D80" s="95" t="e">
        <f>A90</f>
        <v>#VALUE!</v>
      </c>
      <c r="E80" s="110" t="str">
        <f>'Intitulés Q'!F90</f>
        <v>Nous pouvons mieux satisfaire les familles en connaissant mieux les familles susceptibles de venir chez nous</v>
      </c>
    </row>
    <row r="81" spans="1:5" ht="15" customHeight="1">
      <c r="A81" s="94" t="e">
        <f>'Combinaison 3'!AM81</f>
        <v>#VALUE!</v>
      </c>
      <c r="B81" s="201"/>
      <c r="C81" s="194" t="s">
        <v>105</v>
      </c>
      <c r="D81" s="72" t="e">
        <f>A41</f>
        <v>#VALUE!</v>
      </c>
      <c r="E81" s="111" t="str">
        <f>'Intitulés Q'!F41</f>
        <v>Les relations avec les familles sont de plus en plus complexes</v>
      </c>
    </row>
    <row r="82" spans="1:5">
      <c r="A82" s="94" t="e">
        <f>'Combinaison 3'!AM82</f>
        <v>#VALUE!</v>
      </c>
      <c r="B82" s="201"/>
      <c r="C82" s="195"/>
      <c r="D82" s="3" t="e">
        <f>A42</f>
        <v>#VALUE!</v>
      </c>
      <c r="E82" s="109" t="str">
        <f>'Intitulés Q'!F42</f>
        <v>Nous savons nous adapter aux différentes typologies de familles</v>
      </c>
    </row>
    <row r="83" spans="1:5">
      <c r="A83" s="94" t="e">
        <f>'Combinaison 3'!AM83</f>
        <v>#VALUE!</v>
      </c>
      <c r="B83" s="201"/>
      <c r="C83" s="195"/>
      <c r="D83" s="3" t="e">
        <f>A43</f>
        <v>#VALUE!</v>
      </c>
      <c r="E83" s="109" t="str">
        <f>'Intitulés Q'!F43</f>
        <v>L'image de notre école est détériorée</v>
      </c>
    </row>
    <row r="84" spans="1:5">
      <c r="A84" s="94" t="e">
        <f>'Combinaison 3'!AM84</f>
        <v>#VALUE!</v>
      </c>
      <c r="B84" s="201"/>
      <c r="C84" s="195"/>
      <c r="D84" s="3" t="e">
        <f>A66</f>
        <v>#VALUE!</v>
      </c>
      <c r="E84" s="109" t="str">
        <f>'Intitulés Q'!F66</f>
        <v>L'école publique dispose de ressources plus importantes en matière de communication</v>
      </c>
    </row>
    <row r="85" spans="1:5">
      <c r="A85" s="94" t="e">
        <f>'Combinaison 3'!AM85</f>
        <v>#VALUE!</v>
      </c>
      <c r="B85" s="201"/>
      <c r="C85" s="195"/>
      <c r="D85" s="3" t="e">
        <f>A67</f>
        <v>#VALUE!</v>
      </c>
      <c r="E85" s="109" t="str">
        <f>'Intitulés Q'!F67</f>
        <v>Nos canaux de communication ne sont plus/pas adaptés à nos familles</v>
      </c>
    </row>
    <row r="86" spans="1:5">
      <c r="A86" s="94" t="e">
        <f>'Combinaison 3'!AM86</f>
        <v>#VALUE!</v>
      </c>
      <c r="B86" s="201"/>
      <c r="C86" s="195"/>
      <c r="D86" s="3" t="e">
        <f>A91</f>
        <v>#VALUE!</v>
      </c>
      <c r="E86" s="109" t="str">
        <f>'Intitulés Q'!F91</f>
        <v xml:space="preserve">Notre capacité à accompagner des familles peut être davantage mise en avant </v>
      </c>
    </row>
    <row r="87" spans="1:5">
      <c r="A87" s="94" t="e">
        <f>'Combinaison 3'!AM87</f>
        <v>#VALUE!</v>
      </c>
      <c r="B87" s="201"/>
      <c r="C87" s="195"/>
      <c r="D87" s="3" t="e">
        <f>A92</f>
        <v>#VALUE!</v>
      </c>
      <c r="E87" s="109" t="str">
        <f>'Intitulés Q'!F92</f>
        <v>Nous pouvons resserrer nos relations avec les familles</v>
      </c>
    </row>
    <row r="88" spans="1:5" ht="15" customHeight="1">
      <c r="A88" s="94" t="e">
        <f>'Combinaison 3'!AM88</f>
        <v>#VALUE!</v>
      </c>
      <c r="B88" s="201"/>
      <c r="C88" s="195"/>
      <c r="D88" s="3" t="e">
        <f>A93</f>
        <v>#VALUE!</v>
      </c>
      <c r="E88" s="109" t="str">
        <f>'Intitulés Q'!F93</f>
        <v>Nous pouvons améliorer la personnalisation du lien avec les familles</v>
      </c>
    </row>
    <row r="89" spans="1:5">
      <c r="A89" s="94" t="e">
        <f>'Combinaison 3'!AM89</f>
        <v>#VALUE!</v>
      </c>
      <c r="B89" s="201"/>
      <c r="C89" s="196"/>
      <c r="D89" s="95" t="e">
        <f>A94</f>
        <v>#VALUE!</v>
      </c>
      <c r="E89" s="110" t="str">
        <f>'Intitulés Q'!F94</f>
        <v>Nous pouvons automatiser certaines interactions avec les familles sans dégrader la relation</v>
      </c>
    </row>
    <row r="90" spans="1:5" ht="15" customHeight="1">
      <c r="A90" s="94" t="e">
        <f>'Combinaison 3'!AM90</f>
        <v>#VALUE!</v>
      </c>
      <c r="B90" s="201"/>
      <c r="C90" s="197" t="s">
        <v>106</v>
      </c>
      <c r="D90" s="72" t="e">
        <f>A44</f>
        <v>#VALUE!</v>
      </c>
      <c r="E90" s="111" t="str">
        <f>'Intitulés Q'!F44</f>
        <v>Les familles identifient facilement notre valeur ajoutée</v>
      </c>
    </row>
    <row r="91" spans="1:5">
      <c r="A91" s="94" t="e">
        <f>'Combinaison 3'!AM91</f>
        <v>#VALUE!</v>
      </c>
      <c r="B91" s="201"/>
      <c r="C91" s="198"/>
      <c r="D91" s="3" t="e">
        <f>A47</f>
        <v>#VALUE!</v>
      </c>
      <c r="E91" s="109" t="str">
        <f>'Intitulés Q'!F45</f>
        <v>Nos canaux de communication sont inefficaces</v>
      </c>
    </row>
    <row r="92" spans="1:5">
      <c r="A92" s="94" t="e">
        <f>'Combinaison 3'!AM92</f>
        <v>#VALUE!</v>
      </c>
      <c r="B92" s="201"/>
      <c r="C92" s="198"/>
      <c r="D92" s="3" t="e">
        <f>A46</f>
        <v>#VALUE!</v>
      </c>
      <c r="E92" s="109" t="str">
        <f>'Intitulés Q'!F46</f>
        <v>Notre communication est mal adaptée aux familles</v>
      </c>
    </row>
    <row r="93" spans="1:5">
      <c r="A93" s="94" t="e">
        <f>'Combinaison 3'!AM93</f>
        <v>#VALUE!</v>
      </c>
      <c r="B93" s="201"/>
      <c r="C93" s="198"/>
      <c r="D93" s="3" t="e">
        <f>A47</f>
        <v>#VALUE!</v>
      </c>
      <c r="E93" s="109" t="str">
        <f>'Intitulés Q'!F47</f>
        <v>Nos moyens de communication sont diversifés et performants</v>
      </c>
    </row>
    <row r="94" spans="1:5">
      <c r="A94" s="94" t="e">
        <f>'Combinaison 3'!AM94</f>
        <v>#VALUE!</v>
      </c>
      <c r="B94" s="201"/>
      <c r="C94" s="198"/>
      <c r="D94" s="3" t="e">
        <f>A68</f>
        <v>#VALUE!</v>
      </c>
      <c r="E94" s="109" t="str">
        <f>'Intitulés Q'!F68</f>
        <v>Les relations avec les familles risquent de se détériorer</v>
      </c>
    </row>
    <row r="95" spans="1:5">
      <c r="A95" s="94" t="e">
        <f>'Combinaison 3'!AM95</f>
        <v>#VALUE!</v>
      </c>
      <c r="B95" s="201"/>
      <c r="C95" s="198"/>
      <c r="D95" s="3" t="e">
        <f>A95</f>
        <v>#VALUE!</v>
      </c>
      <c r="E95" s="109" t="str">
        <f>'Intitulés Q'!F95</f>
        <v>Nous pouvons améliorer la rentabilité et la performance de certains canaux de communication</v>
      </c>
    </row>
    <row r="96" spans="1:5">
      <c r="A96" s="94" t="e">
        <f>'Combinaison 3'!AM96</f>
        <v>#VALUE!</v>
      </c>
      <c r="B96" s="201"/>
      <c r="C96" s="198"/>
      <c r="D96" s="3" t="e">
        <f>A96</f>
        <v>#VALUE!</v>
      </c>
      <c r="E96" s="109" t="str">
        <f>'Intitulés Q'!F96</f>
        <v>Nous pouvons trouver de nouveaux canaux de communication</v>
      </c>
    </row>
    <row r="97" spans="1:5" ht="16" thickBot="1">
      <c r="A97" s="94" t="e">
        <f>'Combinaison 3'!AM97</f>
        <v>#VALUE!</v>
      </c>
      <c r="B97" s="202"/>
      <c r="C97" s="199"/>
      <c r="D97" s="99" t="e">
        <f>A97</f>
        <v>#VALUE!</v>
      </c>
      <c r="E97" s="112" t="str">
        <f>'Intitulés Q'!F97</f>
        <v>Nous pouvons davantage adapter nos canaux de communication aux types de familles que nous ciblons</v>
      </c>
    </row>
  </sheetData>
  <sheetProtection selectLockedCells="1" selectUnlockedCells="1"/>
  <mergeCells count="14">
    <mergeCell ref="C81:C89"/>
    <mergeCell ref="C90:C97"/>
    <mergeCell ref="B71:B97"/>
    <mergeCell ref="C38:C47"/>
    <mergeCell ref="C48:C58"/>
    <mergeCell ref="C59:C70"/>
    <mergeCell ref="B38:B70"/>
    <mergeCell ref="C71:C80"/>
    <mergeCell ref="B5:B18"/>
    <mergeCell ref="C19:C31"/>
    <mergeCell ref="B19:B37"/>
    <mergeCell ref="C10:C18"/>
    <mergeCell ref="C32:C37"/>
    <mergeCell ref="C5:C9"/>
  </mergeCells>
  <phoneticPr fontId="33" type="noConversion"/>
  <conditionalFormatting sqref="A5:A97">
    <cfRule type="iconSet" priority="15">
      <iconSet iconSet="3Symbols" showValue="0">
        <cfvo type="percent" val="0"/>
        <cfvo type="num" val="-1"/>
        <cfvo type="num" val="1"/>
      </iconSet>
    </cfRule>
  </conditionalFormatting>
  <conditionalFormatting sqref="D26">
    <cfRule type="iconSet" priority="13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27:D34">
    <cfRule type="iconSet" priority="12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35:D37">
    <cfRule type="iconSet" priority="11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5:D25">
    <cfRule type="iconSet" priority="16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38:D44">
    <cfRule type="iconSet" priority="10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45:D47">
    <cfRule type="iconSet" priority="9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48:D58">
    <cfRule type="iconSet" priority="8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59:D66">
    <cfRule type="iconSet" priority="7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67:D73">
    <cfRule type="iconSet" priority="6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74:D80">
    <cfRule type="iconSet" priority="5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D81:D97">
    <cfRule type="iconSet" priority="4">
      <iconSet iconSet="4TrafficLights">
        <cfvo type="percent" val="0"/>
        <cfvo type="num" val="-1"/>
        <cfvo type="num" val="0" gte="0"/>
        <cfvo type="num" val="1" gte="0"/>
      </iconSet>
    </cfRule>
  </conditionalFormatting>
  <conditionalFormatting sqref="A1:A1048576">
    <cfRule type="iconSet" priority="1">
      <iconSet iconSet="5ArrowsGray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4ArrowsGray">
        <cfvo type="percent" val="0"/>
        <cfvo type="percent" val="25"/>
        <cfvo type="percent" val="50"/>
        <cfvo type="percent" val="75"/>
      </iconSet>
    </cfRule>
    <cfRule type="iconSet" priority="3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scale="4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Intitulés Q</vt:lpstr>
      <vt:lpstr>Saisies R</vt:lpstr>
      <vt:lpstr>Combinaison 3</vt:lpstr>
      <vt:lpstr>Représentation</vt:lpstr>
      <vt:lpstr>Linéarisation</vt:lpstr>
      <vt:lpstr>Interprétation</vt:lpstr>
    </vt:vector>
  </TitlesOfParts>
  <Manager/>
  <Company>QualCIty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Matrice d'Interprétation Collaborative pour l'Harmonisation des Effets de Leviers</dc:title>
  <dc:subject>SGEC</dc:subject>
  <dc:creator>Gi.L</dc:creator>
  <cp:keywords>SWOT + 9 leviers Matrice NBM</cp:keywords>
  <dc:description/>
  <cp:lastModifiedBy>giorgia Ceriani Sebregondi</cp:lastModifiedBy>
  <cp:lastPrinted>2015-10-26T11:13:41Z</cp:lastPrinted>
  <dcterms:created xsi:type="dcterms:W3CDTF">2014-03-04T10:37:50Z</dcterms:created>
  <dcterms:modified xsi:type="dcterms:W3CDTF">2015-12-18T15:02:04Z</dcterms:modified>
  <cp:category/>
</cp:coreProperties>
</file>